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9420" windowHeight="5010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E11" i="2"/>
  <c r="E8" s="1"/>
  <c r="D11"/>
  <c r="D8" s="1"/>
  <c r="D9" s="1"/>
  <c r="C24"/>
  <c r="C29" s="1"/>
  <c r="D24"/>
  <c r="E24"/>
  <c r="B24"/>
  <c r="B29" s="1"/>
  <c r="C9"/>
  <c r="C8" s="1"/>
  <c r="C15"/>
  <c r="B11"/>
  <c r="B15" s="1"/>
  <c r="B31" l="1"/>
  <c r="C31"/>
  <c r="B8"/>
  <c r="B9" s="1"/>
  <c r="D29"/>
  <c r="E29"/>
  <c r="D15" l="1"/>
  <c r="D31" s="1"/>
  <c r="B33" l="1"/>
  <c r="E15"/>
  <c r="C4" l="1"/>
  <c r="C33" s="1"/>
  <c r="E31"/>
  <c r="D4" l="1"/>
  <c r="D33" s="1"/>
  <c r="E4" l="1"/>
  <c r="E9" l="1"/>
  <c r="E33"/>
</calcChain>
</file>

<file path=xl/sharedStrings.xml><?xml version="1.0" encoding="utf-8"?>
<sst xmlns="http://schemas.openxmlformats.org/spreadsheetml/2006/main" count="29" uniqueCount="29">
  <si>
    <t>Interest paid</t>
  </si>
  <si>
    <t>2008 (€'000)</t>
  </si>
  <si>
    <t>2009 (€'000)</t>
  </si>
  <si>
    <t>2010 (€'000)</t>
  </si>
  <si>
    <t>2011 (€'000)</t>
  </si>
  <si>
    <t>EXPENDITURE</t>
  </si>
  <si>
    <t>Total income</t>
  </si>
  <si>
    <t>Interest</t>
  </si>
  <si>
    <t>Contributions</t>
  </si>
  <si>
    <t>Reserve at the beginning of the year</t>
  </si>
  <si>
    <t>INCOME:</t>
  </si>
  <si>
    <t>Reserve at the end of the year</t>
  </si>
  <si>
    <t>Other income</t>
  </si>
  <si>
    <t>Administrative expenses</t>
  </si>
  <si>
    <t>Total expenditure</t>
  </si>
  <si>
    <t>Interest after the contribution to the Defence Fund</t>
  </si>
  <si>
    <t>Holiday Payments</t>
  </si>
  <si>
    <t>Total Subsidization</t>
  </si>
  <si>
    <t>Contribution to the Defence Fund (Increased from 3% to 10% from July 2002 and decreased again to 3% from January 2009)</t>
  </si>
  <si>
    <t>Surplus/Deficit</t>
  </si>
  <si>
    <t>Subsidization of camps' operational expenses</t>
  </si>
  <si>
    <t>Subsidization of employees' holidays</t>
  </si>
  <si>
    <t>Subsidization of the establishment / expansion of Trade Unions' retreats (PEO, SEK, DEOK)</t>
  </si>
  <si>
    <t>Transfer from Consolidated Fund for subsidization of employees' holidays*</t>
  </si>
  <si>
    <t>Source: Treasury of Social Insurance Services</t>
  </si>
  <si>
    <t>STATISTICS SECTION</t>
  </si>
  <si>
    <t>SOCIAL INSURANCE SERVICES</t>
  </si>
  <si>
    <t>* €1.428.155 refers to subsidization of employees' holidays for 2009 while €1.000.000 refers to 2010.</t>
  </si>
  <si>
    <t>Final Accounts of Central Holiday Fund 2008 - 2011</t>
  </si>
</sst>
</file>

<file path=xl/styles.xml><?xml version="1.0" encoding="utf-8"?>
<styleSheet xmlns="http://schemas.openxmlformats.org/spreadsheetml/2006/main">
  <numFmts count="3">
    <numFmt numFmtId="164" formatCode="_-* #,##0\ _€_-;\-* #,##0\ _€_-;_-* &quot;-&quot;\ _€_-;_-@_-"/>
    <numFmt numFmtId="166" formatCode="0.0%"/>
    <numFmt numFmtId="167" formatCode="[$-409]dd\-mmm\-yy;@"/>
  </numFmts>
  <fonts count="7">
    <font>
      <sz val="10"/>
      <name val="Arial"/>
      <charset val="16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7">
    <xf numFmtId="0" fontId="0" fillId="0" borderId="0" xfId="0"/>
    <xf numFmtId="0" fontId="0" fillId="0" borderId="8" xfId="0" applyBorder="1"/>
    <xf numFmtId="0" fontId="1" fillId="0" borderId="13" xfId="0" applyFont="1" applyBorder="1"/>
    <xf numFmtId="0" fontId="1" fillId="0" borderId="8" xfId="0" applyFont="1" applyBorder="1"/>
    <xf numFmtId="0" fontId="0" fillId="0" borderId="9" xfId="0" applyBorder="1"/>
    <xf numFmtId="0" fontId="1" fillId="0" borderId="10" xfId="0" applyFont="1" applyBorder="1"/>
    <xf numFmtId="0" fontId="2" fillId="0" borderId="9" xfId="0" applyFont="1" applyBorder="1"/>
    <xf numFmtId="0" fontId="1" fillId="0" borderId="12" xfId="0" applyFont="1" applyBorder="1"/>
    <xf numFmtId="0" fontId="0" fillId="0" borderId="14" xfId="0" applyBorder="1"/>
    <xf numFmtId="164" fontId="2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0" fontId="3" fillId="0" borderId="9" xfId="0" applyFont="1" applyBorder="1"/>
    <xf numFmtId="164" fontId="2" fillId="0" borderId="3" xfId="0" applyNumberFormat="1" applyFont="1" applyBorder="1" applyAlignment="1">
      <alignment horizontal="center"/>
    </xf>
    <xf numFmtId="0" fontId="3" fillId="0" borderId="8" xfId="0" applyFont="1" applyBorder="1" applyAlignment="1">
      <alignment wrapText="1"/>
    </xf>
    <xf numFmtId="164" fontId="0" fillId="0" borderId="3" xfId="0" applyNumberFormat="1" applyBorder="1"/>
    <xf numFmtId="164" fontId="2" fillId="0" borderId="2" xfId="0" applyNumberFormat="1" applyFont="1" applyBorder="1" applyAlignment="1">
      <alignment horizontal="center"/>
    </xf>
    <xf numFmtId="164" fontId="0" fillId="0" borderId="4" xfId="0" applyNumberFormat="1" applyBorder="1"/>
    <xf numFmtId="164" fontId="2" fillId="0" borderId="4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0" fillId="0" borderId="5" xfId="0" applyNumberFormat="1" applyBorder="1"/>
    <xf numFmtId="164" fontId="2" fillId="0" borderId="5" xfId="0" applyNumberFormat="1" applyFont="1" applyBorder="1" applyAlignment="1">
      <alignment horizontal="center"/>
    </xf>
    <xf numFmtId="0" fontId="1" fillId="0" borderId="11" xfId="0" applyFont="1" applyBorder="1"/>
    <xf numFmtId="0" fontId="3" fillId="0" borderId="11" xfId="0" applyFont="1" applyBorder="1"/>
    <xf numFmtId="10" fontId="0" fillId="0" borderId="2" xfId="1" applyNumberFormat="1" applyFont="1" applyBorder="1"/>
    <xf numFmtId="10" fontId="0" fillId="0" borderId="5" xfId="1" applyNumberFormat="1" applyFont="1" applyBorder="1"/>
    <xf numFmtId="164" fontId="0" fillId="0" borderId="17" xfId="0" applyNumberFormat="1" applyBorder="1"/>
    <xf numFmtId="0" fontId="3" fillId="0" borderId="9" xfId="0" applyFont="1" applyBorder="1" applyAlignment="1">
      <alignment wrapText="1"/>
    </xf>
    <xf numFmtId="0" fontId="4" fillId="0" borderId="9" xfId="0" applyFont="1" applyBorder="1"/>
    <xf numFmtId="0" fontId="4" fillId="0" borderId="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0" fillId="0" borderId="15" xfId="0" applyNumberFormat="1" applyBorder="1"/>
    <xf numFmtId="164" fontId="0" fillId="0" borderId="16" xfId="0" applyNumberFormat="1" applyBorder="1"/>
    <xf numFmtId="164" fontId="0" fillId="0" borderId="2" xfId="0" applyNumberFormat="1" applyFill="1" applyBorder="1"/>
    <xf numFmtId="164" fontId="0" fillId="0" borderId="21" xfId="0" applyNumberFormat="1" applyFill="1" applyBorder="1"/>
    <xf numFmtId="166" fontId="2" fillId="0" borderId="3" xfId="1" applyNumberFormat="1" applyFont="1" applyBorder="1" applyAlignment="1">
      <alignment horizontal="center"/>
    </xf>
    <xf numFmtId="0" fontId="2" fillId="0" borderId="24" xfId="0" applyFont="1" applyBorder="1"/>
    <xf numFmtId="0" fontId="6" fillId="0" borderId="0" xfId="0" applyFont="1" applyFill="1"/>
    <xf numFmtId="164" fontId="0" fillId="0" borderId="0" xfId="0" applyNumberFormat="1"/>
    <xf numFmtId="10" fontId="0" fillId="0" borderId="3" xfId="1" applyNumberFormat="1" applyFont="1" applyBorder="1"/>
    <xf numFmtId="10" fontId="2" fillId="0" borderId="6" xfId="1" applyNumberFormat="1" applyFont="1" applyBorder="1" applyAlignment="1">
      <alignment horizontal="center"/>
    </xf>
    <xf numFmtId="10" fontId="0" fillId="0" borderId="17" xfId="1" applyNumberFormat="1" applyFont="1" applyBorder="1"/>
    <xf numFmtId="10" fontId="2" fillId="0" borderId="25" xfId="1" applyNumberFormat="1" applyFont="1" applyBorder="1" applyAlignment="1">
      <alignment horizontal="center"/>
    </xf>
    <xf numFmtId="164" fontId="2" fillId="0" borderId="25" xfId="0" applyNumberFormat="1" applyFont="1" applyFill="1" applyBorder="1" applyAlignment="1">
      <alignment horizontal="center"/>
    </xf>
    <xf numFmtId="164" fontId="0" fillId="0" borderId="23" xfId="0" applyNumberFormat="1" applyBorder="1"/>
    <xf numFmtId="10" fontId="2" fillId="0" borderId="26" xfId="1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0" fillId="0" borderId="25" xfId="0" applyNumberFormat="1" applyBorder="1"/>
    <xf numFmtId="164" fontId="0" fillId="0" borderId="22" xfId="0" applyNumberFormat="1" applyBorder="1"/>
    <xf numFmtId="164" fontId="2" fillId="0" borderId="23" xfId="0" applyNumberFormat="1" applyFont="1" applyBorder="1" applyAlignment="1">
      <alignment horizontal="center"/>
    </xf>
    <xf numFmtId="10" fontId="0" fillId="0" borderId="21" xfId="1" applyNumberFormat="1" applyFont="1" applyBorder="1"/>
    <xf numFmtId="10" fontId="0" fillId="0" borderId="25" xfId="1" applyNumberFormat="1" applyFont="1" applyBorder="1"/>
    <xf numFmtId="164" fontId="2" fillId="0" borderId="25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0" fontId="0" fillId="0" borderId="22" xfId="1" applyNumberFormat="1" applyFont="1" applyBorder="1"/>
    <xf numFmtId="0" fontId="1" fillId="0" borderId="28" xfId="0" applyFont="1" applyFill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10" fontId="0" fillId="0" borderId="29" xfId="1" applyNumberFormat="1" applyFont="1" applyBorder="1"/>
    <xf numFmtId="10" fontId="0" fillId="0" borderId="32" xfId="1" applyNumberFormat="1" applyFont="1" applyBorder="1"/>
    <xf numFmtId="10" fontId="0" fillId="0" borderId="33" xfId="1" applyNumberFormat="1" applyFont="1" applyBorder="1"/>
    <xf numFmtId="10" fontId="0" fillId="0" borderId="31" xfId="1" applyNumberFormat="1" applyFont="1" applyBorder="1"/>
    <xf numFmtId="0" fontId="3" fillId="0" borderId="8" xfId="0" applyFont="1" applyBorder="1" applyAlignment="1">
      <alignment horizontal="left" wrapText="1"/>
    </xf>
    <xf numFmtId="0" fontId="3" fillId="0" borderId="24" xfId="0" applyFont="1" applyBorder="1" applyAlignment="1">
      <alignment wrapText="1"/>
    </xf>
    <xf numFmtId="0" fontId="3" fillId="0" borderId="0" xfId="0" applyFont="1"/>
    <xf numFmtId="167" fontId="0" fillId="0" borderId="0" xfId="0" applyNumberFormat="1" applyAlignment="1">
      <alignment horizontal="left"/>
    </xf>
    <xf numFmtId="0" fontId="3" fillId="0" borderId="0" xfId="0" applyFont="1" applyFill="1" applyBorder="1"/>
    <xf numFmtId="0" fontId="1" fillId="0" borderId="0" xfId="0" applyFont="1" applyBorder="1"/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topLeftCell="B1" workbookViewId="0">
      <selection activeCell="I9" sqref="I9"/>
    </sheetView>
  </sheetViews>
  <sheetFormatPr defaultRowHeight="12.75"/>
  <cols>
    <col min="1" max="1" width="50.7109375" customWidth="1"/>
    <col min="2" max="2" width="11.140625" bestFit="1" customWidth="1"/>
    <col min="3" max="3" width="12.5703125" bestFit="1" customWidth="1"/>
    <col min="4" max="4" width="12.5703125" customWidth="1"/>
    <col min="5" max="5" width="12.28515625" customWidth="1"/>
    <col min="6" max="6" width="9.140625" customWidth="1"/>
  </cols>
  <sheetData>
    <row r="1" spans="1:5" ht="15">
      <c r="A1" s="76" t="s">
        <v>28</v>
      </c>
      <c r="B1" s="76"/>
      <c r="C1" s="76"/>
      <c r="D1" s="76"/>
      <c r="E1" s="76"/>
    </row>
    <row r="2" spans="1:5" ht="3" customHeight="1" thickBot="1">
      <c r="A2" s="39"/>
    </row>
    <row r="3" spans="1:5" ht="13.5" thickBot="1">
      <c r="A3" s="8"/>
      <c r="B3" s="58" t="s">
        <v>1</v>
      </c>
      <c r="C3" s="28" t="s">
        <v>2</v>
      </c>
      <c r="D3" s="29" t="s">
        <v>3</v>
      </c>
      <c r="E3" s="30" t="s">
        <v>4</v>
      </c>
    </row>
    <row r="4" spans="1:5">
      <c r="A4" s="2" t="s">
        <v>9</v>
      </c>
      <c r="B4" s="59">
        <v>87829</v>
      </c>
      <c r="C4" s="15">
        <f t="shared" ref="C4:E4" si="0">B33</f>
        <v>102559.98</v>
      </c>
      <c r="D4" s="31">
        <f t="shared" si="0"/>
        <v>102977.56999999999</v>
      </c>
      <c r="E4" s="32">
        <f t="shared" si="0"/>
        <v>105616.473</v>
      </c>
    </row>
    <row r="5" spans="1:5" ht="13.5" thickBot="1">
      <c r="A5" s="3" t="s">
        <v>10</v>
      </c>
      <c r="B5" s="60"/>
      <c r="C5" s="10"/>
      <c r="D5" s="10"/>
      <c r="E5" s="33"/>
    </row>
    <row r="6" spans="1:5" ht="13.5" thickBot="1">
      <c r="A6" s="5" t="s">
        <v>8</v>
      </c>
      <c r="B6" s="61">
        <v>98546</v>
      </c>
      <c r="C6" s="16">
        <v>100379</v>
      </c>
      <c r="D6" s="16">
        <v>100893</v>
      </c>
      <c r="E6" s="34">
        <v>97049.841</v>
      </c>
    </row>
    <row r="7" spans="1:5" ht="3" customHeight="1">
      <c r="A7" s="7"/>
      <c r="B7" s="62"/>
      <c r="C7" s="19"/>
      <c r="D7" s="19"/>
      <c r="E7" s="46"/>
    </row>
    <row r="8" spans="1:5">
      <c r="A8" s="22" t="s">
        <v>7</v>
      </c>
      <c r="B8" s="59">
        <f>B11/0.9</f>
        <v>3208.8888888888887</v>
      </c>
      <c r="C8" s="35">
        <f>C11+C9</f>
        <v>758.76288659793818</v>
      </c>
      <c r="D8" s="35">
        <f>D11/0.97</f>
        <v>495.87628865979383</v>
      </c>
      <c r="E8" s="36">
        <f>E11/0.97</f>
        <v>693.31340206185575</v>
      </c>
    </row>
    <row r="9" spans="1:5" ht="38.25">
      <c r="A9" s="13" t="s">
        <v>18</v>
      </c>
      <c r="B9" s="60">
        <f>B8*0.1</f>
        <v>320.88888888888891</v>
      </c>
      <c r="C9" s="10">
        <f>C11/0.97*0.03</f>
        <v>22.762886597938145</v>
      </c>
      <c r="D9" s="10">
        <f>D8*0.03</f>
        <v>14.876288659793815</v>
      </c>
      <c r="E9" s="33">
        <f>E8*0.03</f>
        <v>20.799402061855673</v>
      </c>
    </row>
    <row r="10" spans="1:5" hidden="1">
      <c r="A10" s="1" t="s">
        <v>0</v>
      </c>
      <c r="B10" s="60"/>
      <c r="C10" s="10"/>
      <c r="D10" s="10"/>
      <c r="E10" s="33"/>
    </row>
    <row r="11" spans="1:5" ht="13.5" customHeight="1">
      <c r="A11" s="69" t="s">
        <v>15</v>
      </c>
      <c r="B11" s="60">
        <f>3455-567</f>
        <v>2888</v>
      </c>
      <c r="C11" s="10">
        <v>736</v>
      </c>
      <c r="D11" s="10">
        <f>526-45</f>
        <v>481</v>
      </c>
      <c r="E11" s="33">
        <f>673.514-1</f>
        <v>672.51400000000001</v>
      </c>
    </row>
    <row r="12" spans="1:5">
      <c r="A12" s="4" t="s">
        <v>12</v>
      </c>
      <c r="B12" s="63">
        <v>147</v>
      </c>
      <c r="C12" s="14">
        <v>99</v>
      </c>
      <c r="D12" s="14">
        <v>68</v>
      </c>
      <c r="E12" s="50">
        <v>96.825000000000003</v>
      </c>
    </row>
    <row r="13" spans="1:5" ht="1.5" customHeight="1">
      <c r="A13" s="4"/>
      <c r="B13" s="47"/>
      <c r="C13" s="42"/>
      <c r="D13" s="42"/>
      <c r="E13" s="44"/>
    </row>
    <row r="14" spans="1:5" ht="26.25" thickBot="1">
      <c r="A14" s="70" t="s">
        <v>23</v>
      </c>
      <c r="B14" s="64"/>
      <c r="C14" s="25"/>
      <c r="D14" s="25">
        <v>2428.1550000000002</v>
      </c>
      <c r="E14" s="51"/>
    </row>
    <row r="15" spans="1:5" ht="13.5" thickBot="1">
      <c r="A15" s="5" t="s">
        <v>6</v>
      </c>
      <c r="B15" s="61">
        <f>B12+B11+B6</f>
        <v>101581</v>
      </c>
      <c r="C15" s="17">
        <f>C12+C11+C6</f>
        <v>101214</v>
      </c>
      <c r="D15" s="17">
        <f>D12+D11+D6+D14</f>
        <v>103870.155</v>
      </c>
      <c r="E15" s="18">
        <f>E12+E11+E6+1</f>
        <v>97820.180000000008</v>
      </c>
    </row>
    <row r="16" spans="1:5" ht="3" customHeight="1">
      <c r="A16" s="7"/>
      <c r="B16" s="62"/>
      <c r="C16" s="20"/>
      <c r="D16" s="20"/>
      <c r="E16" s="52"/>
    </row>
    <row r="17" spans="1:5">
      <c r="A17" s="21" t="s">
        <v>5</v>
      </c>
      <c r="B17" s="65"/>
      <c r="C17" s="23"/>
      <c r="D17" s="23"/>
      <c r="E17" s="53"/>
    </row>
    <row r="18" spans="1:5">
      <c r="A18" s="1" t="s">
        <v>16</v>
      </c>
      <c r="B18" s="60">
        <v>81927</v>
      </c>
      <c r="C18" s="10">
        <v>94502</v>
      </c>
      <c r="D18" s="10">
        <v>96623</v>
      </c>
      <c r="E18" s="33">
        <v>100879.145</v>
      </c>
    </row>
    <row r="19" spans="1:5" ht="3" customHeight="1">
      <c r="A19" s="4"/>
      <c r="B19" s="66"/>
      <c r="C19" s="41"/>
      <c r="D19" s="41"/>
      <c r="E19" s="54"/>
    </row>
    <row r="20" spans="1:5" ht="25.5">
      <c r="A20" s="26" t="s">
        <v>22</v>
      </c>
      <c r="B20" s="63">
        <v>469.86500000000001</v>
      </c>
      <c r="C20" s="12">
        <v>469.86500000000001</v>
      </c>
      <c r="D20" s="12">
        <v>469.86500000000001</v>
      </c>
      <c r="E20" s="45">
        <v>0</v>
      </c>
    </row>
    <row r="21" spans="1:5">
      <c r="A21" s="26" t="s">
        <v>20</v>
      </c>
      <c r="B21" s="49">
        <v>1034.3869999999999</v>
      </c>
      <c r="C21" s="12">
        <v>1034.3869999999999</v>
      </c>
      <c r="D21" s="12">
        <v>1034.3869999999999</v>
      </c>
      <c r="E21" s="45">
        <v>1034</v>
      </c>
    </row>
    <row r="22" spans="1:5">
      <c r="A22" s="26" t="s">
        <v>21</v>
      </c>
      <c r="B22" s="63">
        <v>1919.768</v>
      </c>
      <c r="C22" s="12">
        <v>3317.1579999999999</v>
      </c>
      <c r="D22" s="12">
        <v>1618</v>
      </c>
      <c r="E22" s="45">
        <v>1059.866</v>
      </c>
    </row>
    <row r="23" spans="1:5" ht="3" customHeight="1">
      <c r="A23" s="11"/>
      <c r="B23" s="63"/>
      <c r="C23" s="12"/>
      <c r="D23" s="37"/>
      <c r="E23" s="55"/>
    </row>
    <row r="24" spans="1:5">
      <c r="A24" s="27" t="s">
        <v>17</v>
      </c>
      <c r="B24" s="60">
        <f t="shared" ref="B24:E24" si="1">SUM(B20:B22)</f>
        <v>3424.02</v>
      </c>
      <c r="C24" s="9">
        <f t="shared" si="1"/>
        <v>4821.41</v>
      </c>
      <c r="D24" s="9">
        <f t="shared" si="1"/>
        <v>3122.252</v>
      </c>
      <c r="E24" s="56">
        <f t="shared" si="1"/>
        <v>2093.866</v>
      </c>
    </row>
    <row r="25" spans="1:5" ht="0.75" customHeight="1">
      <c r="A25" s="11"/>
      <c r="B25" s="63"/>
      <c r="C25" s="12"/>
      <c r="D25" s="12"/>
      <c r="E25" s="55"/>
    </row>
    <row r="26" spans="1:5">
      <c r="A26" s="6" t="s">
        <v>13</v>
      </c>
      <c r="B26" s="63">
        <v>1499</v>
      </c>
      <c r="C26" s="14">
        <v>1473</v>
      </c>
      <c r="D26" s="14">
        <v>1486</v>
      </c>
      <c r="E26" s="50">
        <v>1480.0319999999999</v>
      </c>
    </row>
    <row r="27" spans="1:5" ht="1.5" customHeight="1">
      <c r="A27" s="6"/>
      <c r="B27" s="66"/>
      <c r="C27" s="41"/>
      <c r="D27" s="41"/>
      <c r="E27" s="54"/>
    </row>
    <row r="28" spans="1:5" ht="13.5" thickBot="1">
      <c r="A28" s="38"/>
      <c r="B28" s="67"/>
      <c r="C28" s="43"/>
      <c r="D28" s="43"/>
      <c r="E28" s="57"/>
    </row>
    <row r="29" spans="1:5" ht="13.5" thickBot="1">
      <c r="A29" s="5" t="s">
        <v>14</v>
      </c>
      <c r="B29" s="61">
        <f>B18+B24+B26</f>
        <v>86850.02</v>
      </c>
      <c r="C29" s="17">
        <f>C18+C24+C26</f>
        <v>100796.41</v>
      </c>
      <c r="D29" s="17">
        <f>D18+D24+D26</f>
        <v>101231.25199999999</v>
      </c>
      <c r="E29" s="18">
        <f>E18+E24+E26-1</f>
        <v>104452.04300000001</v>
      </c>
    </row>
    <row r="30" spans="1:5" ht="3" customHeight="1" thickBot="1">
      <c r="B30" s="68"/>
      <c r="C30" s="24"/>
      <c r="D30" s="19"/>
      <c r="E30" s="46"/>
    </row>
    <row r="31" spans="1:5" ht="13.5" thickBot="1">
      <c r="A31" s="5" t="s">
        <v>19</v>
      </c>
      <c r="B31" s="61">
        <f>B15-B29</f>
        <v>14730.979999999996</v>
      </c>
      <c r="C31" s="17">
        <f>C15-C29</f>
        <v>417.58999999999651</v>
      </c>
      <c r="D31" s="17">
        <f>D15-D29</f>
        <v>2638.9030000000057</v>
      </c>
      <c r="E31" s="18">
        <f>E15-E29-1</f>
        <v>-6632.8629999999976</v>
      </c>
    </row>
    <row r="32" spans="1:5" ht="2.25" customHeight="1" thickBot="1">
      <c r="A32" s="7"/>
      <c r="B32" s="62"/>
      <c r="C32" s="19"/>
      <c r="D32" s="19"/>
      <c r="E32" s="46"/>
    </row>
    <row r="33" spans="1:5" ht="13.5" thickBot="1">
      <c r="A33" s="5" t="s">
        <v>11</v>
      </c>
      <c r="B33" s="61">
        <f>B4+B31</f>
        <v>102559.98</v>
      </c>
      <c r="C33" s="17">
        <f>C4+C31</f>
        <v>102977.56999999999</v>
      </c>
      <c r="D33" s="17">
        <f>D4+D31</f>
        <v>105616.473</v>
      </c>
      <c r="E33" s="18">
        <f>E4+E31+1</f>
        <v>98984.61</v>
      </c>
    </row>
    <row r="34" spans="1:5">
      <c r="A34" s="74"/>
      <c r="B34" s="48"/>
      <c r="C34" s="48"/>
      <c r="D34" s="48"/>
      <c r="E34" s="48"/>
    </row>
    <row r="35" spans="1:5">
      <c r="A35" s="73" t="s">
        <v>27</v>
      </c>
      <c r="D35" s="40"/>
      <c r="E35" s="40"/>
    </row>
    <row r="36" spans="1:5">
      <c r="A36" s="73"/>
      <c r="D36" s="40"/>
      <c r="E36" s="40"/>
    </row>
    <row r="37" spans="1:5">
      <c r="A37" s="71" t="s">
        <v>24</v>
      </c>
    </row>
    <row r="39" spans="1:5">
      <c r="B39" s="75" t="s">
        <v>25</v>
      </c>
      <c r="C39" s="75"/>
      <c r="D39" s="75"/>
      <c r="E39" s="75"/>
    </row>
    <row r="40" spans="1:5">
      <c r="A40" s="72">
        <v>41150</v>
      </c>
      <c r="B40" s="75" t="s">
        <v>26</v>
      </c>
      <c r="C40" s="75"/>
      <c r="D40" s="75"/>
      <c r="E40" s="75"/>
    </row>
  </sheetData>
  <mergeCells count="3">
    <mergeCell ref="B39:E39"/>
    <mergeCell ref="B40:E40"/>
    <mergeCell ref="A1:E1"/>
  </mergeCells>
  <phoneticPr fontId="0" type="noConversion"/>
  <pageMargins left="0" right="0" top="0" bottom="0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mchrysostomou</cp:lastModifiedBy>
  <cp:lastPrinted>2012-08-31T06:33:07Z</cp:lastPrinted>
  <dcterms:created xsi:type="dcterms:W3CDTF">2000-04-26T06:57:50Z</dcterms:created>
  <dcterms:modified xsi:type="dcterms:W3CDTF">2012-10-11T08:06:32Z</dcterms:modified>
</cp:coreProperties>
</file>