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STATISTICS\Pensioners &amp; beneficiaries\Τουρκοκύπριοι συνταξιούχοι\"/>
    </mc:Choice>
  </mc:AlternateContent>
  <bookViews>
    <workbookView xWindow="0" yWindow="0" windowWidth="19200" windowHeight="7035"/>
  </bookViews>
  <sheets>
    <sheet name="Sheet1" sheetId="1" r:id="rId1"/>
  </sheet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20" i="1" l="1"/>
  <c r="AG20" i="1"/>
  <c r="AF11" i="1"/>
  <c r="AG11" i="1"/>
  <c r="AD20" i="1" l="1"/>
  <c r="AE20" i="1"/>
  <c r="AD11" i="1"/>
  <c r="AE11" i="1"/>
  <c r="AB11" i="1"/>
  <c r="AC11" i="1"/>
  <c r="AC20" i="1"/>
  <c r="AB20" i="1"/>
  <c r="Z20" i="1"/>
  <c r="AA20" i="1"/>
  <c r="Z11" i="1"/>
  <c r="AA11" i="1"/>
  <c r="X20" i="1" l="1"/>
  <c r="Y20" i="1"/>
  <c r="Y11" i="1"/>
  <c r="X11" i="1"/>
  <c r="W7" i="1" l="1"/>
  <c r="V7" i="1"/>
  <c r="W6" i="1"/>
  <c r="V6" i="1"/>
  <c r="V20" i="1" l="1"/>
  <c r="W20" i="1"/>
  <c r="W11" i="1"/>
  <c r="V11" i="1"/>
  <c r="U7" i="1" l="1"/>
  <c r="U6" i="1"/>
  <c r="U11" i="1" s="1"/>
  <c r="T20" i="1"/>
  <c r="U20" i="1"/>
  <c r="T11" i="1"/>
  <c r="R20" i="1" l="1"/>
  <c r="S20" i="1"/>
  <c r="R11" i="1"/>
  <c r="S11" i="1"/>
  <c r="L7" i="1"/>
  <c r="L6" i="1"/>
  <c r="N7" i="1"/>
  <c r="N6" i="1"/>
  <c r="P6" i="1" l="1"/>
  <c r="P7" i="1"/>
  <c r="Q20" i="1"/>
  <c r="P20" i="1"/>
  <c r="Q11" i="1"/>
  <c r="O20" i="1"/>
  <c r="N20" i="1"/>
  <c r="M20" i="1"/>
  <c r="L20" i="1"/>
  <c r="O11" i="1"/>
  <c r="N11" i="1"/>
  <c r="M11" i="1"/>
  <c r="L11" i="1"/>
  <c r="K20" i="1"/>
  <c r="J20" i="1"/>
  <c r="I20" i="1"/>
  <c r="H20" i="1"/>
  <c r="G20" i="1"/>
  <c r="F20" i="1"/>
  <c r="E20" i="1"/>
  <c r="C20" i="1"/>
  <c r="D20" i="1"/>
  <c r="B20" i="1"/>
  <c r="K11" i="1"/>
  <c r="J11" i="1"/>
  <c r="I11" i="1"/>
  <c r="H11" i="1"/>
  <c r="G11" i="1"/>
  <c r="F11" i="1"/>
  <c r="E11" i="1"/>
  <c r="D11" i="1"/>
  <c r="C11" i="1"/>
  <c r="B11" i="1"/>
  <c r="P11" i="1" l="1"/>
</calcChain>
</file>

<file path=xl/sharedStrings.xml><?xml version="1.0" encoding="utf-8"?>
<sst xmlns="http://schemas.openxmlformats.org/spreadsheetml/2006/main" count="82" uniqueCount="19">
  <si>
    <t>* Data referred to December of each year</t>
  </si>
  <si>
    <t>Year</t>
  </si>
  <si>
    <t>Pension Type</t>
  </si>
  <si>
    <t>Widow Pension</t>
  </si>
  <si>
    <t>Invalidity Pension</t>
  </si>
  <si>
    <t>Disablement Pension</t>
  </si>
  <si>
    <t>Orphans Benefit</t>
  </si>
  <si>
    <t>Total</t>
  </si>
  <si>
    <t>STATISTICS SECTION</t>
  </si>
  <si>
    <t>SOCIAL INSURANCE SERVICES</t>
  </si>
  <si>
    <t>Number of pensioners*</t>
  </si>
  <si>
    <t>Yearly amount of pension €</t>
  </si>
  <si>
    <t>Number of pensioners</t>
  </si>
  <si>
    <t>Lump sum of widows pension</t>
  </si>
  <si>
    <t>Statutory Pension</t>
  </si>
  <si>
    <t>Lump sum of statutory pension</t>
  </si>
  <si>
    <t>Turkish Cypriot pensioners 2015-2022</t>
  </si>
  <si>
    <t>2.  Lump sums of pension beneficiaries for the years 2015 - 2022</t>
  </si>
  <si>
    <t>1. Table showing the number of Turkish Cypriot beneficiaries from the Social Insurance Fund, either residing in Cyprus or abroad, by kind of pension and the yearly amount of pensions paid for the years 2015 - 2022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</si>
</sst>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0\ "/>
    <numFmt numFmtId="165" formatCode="[$-409]dd\-mmm\-yy;@"/>
  </numFmts>
  <fonts count="6" x14ac:knownFonts="1">
    <font>
      <sz val="10"/>
      <name val="Arial"/>
      <charset val="161"/>
    </font>
    <font>
      <sz val="10"/>
      <name val="Arial"/>
      <family val="2"/>
    </font>
    <font>
      <b/>
      <sz val="10"/>
      <name val="Arial"/>
      <family val="2"/>
    </font>
    <font>
      <sz val="10"/>
      <name val="Arial"/>
      <family val="2"/>
      <charset val="161"/>
    </font>
    <font>
      <sz val="9"/>
      <name val="Arial"/>
      <family val="2"/>
      <charset val="161"/>
    </font>
    <font>
      <b/>
      <sz val="10"/>
      <name val="Arial"/>
      <family val="2"/>
      <charset val="161"/>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77">
    <xf numFmtId="0" fontId="0" fillId="0" borderId="0" xfId="0"/>
    <xf numFmtId="0" fontId="0" fillId="0" borderId="0" xfId="0" applyBorder="1"/>
    <xf numFmtId="0" fontId="4" fillId="0" borderId="0" xfId="0" applyFont="1" applyAlignment="1">
      <alignment horizontal="center"/>
    </xf>
    <xf numFmtId="0" fontId="0" fillId="0" borderId="1" xfId="0" applyBorder="1"/>
    <xf numFmtId="0" fontId="1" fillId="0" borderId="4" xfId="0" applyFont="1" applyBorder="1"/>
    <xf numFmtId="0" fontId="0" fillId="0" borderId="4" xfId="0" applyBorder="1"/>
    <xf numFmtId="0" fontId="0" fillId="0" borderId="5" xfId="0" applyBorder="1"/>
    <xf numFmtId="0" fontId="0" fillId="0" borderId="6" xfId="0" applyBorder="1" applyAlignment="1">
      <alignment vertical="center" wrapText="1"/>
    </xf>
    <xf numFmtId="164" fontId="0" fillId="0" borderId="1" xfId="0" applyNumberFormat="1" applyBorder="1"/>
    <xf numFmtId="164" fontId="0" fillId="0" borderId="1"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xf numFmtId="164" fontId="0" fillId="0" borderId="8" xfId="0" applyNumberFormat="1" applyBorder="1" applyAlignment="1">
      <alignment horizontal="right"/>
    </xf>
    <xf numFmtId="0" fontId="3" fillId="0" borderId="1" xfId="0" applyFont="1" applyBorder="1" applyAlignment="1">
      <alignment horizontal="center" vertical="center" wrapText="1"/>
    </xf>
    <xf numFmtId="0" fontId="0" fillId="0" borderId="0" xfId="0" applyFill="1" applyBorder="1"/>
    <xf numFmtId="0" fontId="0" fillId="0" borderId="6" xfId="0" applyBorder="1"/>
    <xf numFmtId="0" fontId="0" fillId="0" borderId="9" xfId="0" applyBorder="1"/>
    <xf numFmtId="164" fontId="0" fillId="0" borderId="9" xfId="0" applyNumberFormat="1" applyBorder="1" applyAlignment="1">
      <alignment horizontal="right"/>
    </xf>
    <xf numFmtId="164" fontId="0" fillId="0" borderId="10" xfId="0" applyNumberFormat="1" applyBorder="1" applyAlignment="1">
      <alignment horizontal="right"/>
    </xf>
    <xf numFmtId="0" fontId="5" fillId="0" borderId="11" xfId="0" applyFont="1" applyBorder="1"/>
    <xf numFmtId="0" fontId="5" fillId="0" borderId="12" xfId="0" applyFont="1" applyBorder="1"/>
    <xf numFmtId="164" fontId="5" fillId="0" borderId="12" xfId="0" applyNumberFormat="1" applyFont="1" applyBorder="1" applyAlignment="1">
      <alignment horizontal="right"/>
    </xf>
    <xf numFmtId="164" fontId="0" fillId="0" borderId="0" xfId="0" applyNumberFormat="1" applyBorder="1" applyAlignment="1">
      <alignment horizontal="right"/>
    </xf>
    <xf numFmtId="164" fontId="0" fillId="0" borderId="14" xfId="0" applyNumberFormat="1" applyBorder="1" applyAlignment="1">
      <alignment horizontal="right"/>
    </xf>
    <xf numFmtId="0" fontId="5" fillId="0" borderId="0" xfId="0" applyFont="1" applyBorder="1" applyAlignment="1">
      <alignment horizontal="center"/>
    </xf>
    <xf numFmtId="0" fontId="0" fillId="0" borderId="4" xfId="0" applyBorder="1" applyAlignment="1">
      <alignment horizontal="left" vertical="center" wrapText="1"/>
    </xf>
    <xf numFmtId="164" fontId="5" fillId="0" borderId="12" xfId="0" applyNumberFormat="1" applyFont="1" applyBorder="1"/>
    <xf numFmtId="164" fontId="5" fillId="0" borderId="13" xfId="0" applyNumberFormat="1" applyFont="1" applyBorder="1"/>
    <xf numFmtId="0" fontId="4" fillId="0" borderId="0" xfId="0" applyFont="1" applyBorder="1"/>
    <xf numFmtId="0" fontId="4" fillId="0" borderId="0" xfId="0" applyFont="1"/>
    <xf numFmtId="3" fontId="5" fillId="0" borderId="12" xfId="0" applyNumberFormat="1" applyFont="1" applyBorder="1"/>
    <xf numFmtId="164" fontId="0" fillId="0" borderId="20" xfId="0" applyNumberFormat="1" applyBorder="1"/>
    <xf numFmtId="164" fontId="0" fillId="0" borderId="21" xfId="0" applyNumberFormat="1" applyBorder="1" applyAlignment="1">
      <alignment horizontal="right"/>
    </xf>
    <xf numFmtId="164" fontId="5" fillId="0" borderId="22" xfId="0" applyNumberFormat="1" applyFont="1" applyBorder="1" applyAlignment="1">
      <alignment horizontal="right"/>
    </xf>
    <xf numFmtId="3" fontId="5" fillId="0" borderId="13" xfId="0" applyNumberFormat="1" applyFont="1" applyBorder="1"/>
    <xf numFmtId="164" fontId="5" fillId="0" borderId="22" xfId="0" applyNumberFormat="1" applyFont="1" applyBorder="1"/>
    <xf numFmtId="164" fontId="0" fillId="0" borderId="0" xfId="0" applyNumberFormat="1"/>
    <xf numFmtId="0" fontId="3" fillId="0" borderId="1" xfId="0" applyFont="1" applyBorder="1"/>
    <xf numFmtId="0" fontId="3" fillId="0" borderId="5" xfId="0" applyFont="1" applyBorder="1"/>
    <xf numFmtId="164" fontId="3" fillId="0" borderId="5" xfId="0" applyNumberFormat="1" applyFont="1" applyBorder="1" applyAlignment="1">
      <alignment horizontal="right"/>
    </xf>
    <xf numFmtId="164" fontId="3" fillId="0" borderId="8" xfId="0" applyNumberFormat="1" applyFont="1" applyBorder="1" applyAlignment="1">
      <alignment horizontal="right"/>
    </xf>
    <xf numFmtId="0" fontId="4" fillId="0" borderId="0" xfId="0" applyFont="1" applyAlignment="1"/>
    <xf numFmtId="0" fontId="3" fillId="0" borderId="1" xfId="0" applyFont="1" applyBorder="1" applyAlignment="1">
      <alignment horizontal="center" vertical="center" wrapText="1"/>
    </xf>
    <xf numFmtId="165" fontId="4" fillId="0" borderId="0" xfId="0" applyNumberFormat="1" applyFont="1" applyBorder="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left" vertical="center"/>
    </xf>
    <xf numFmtId="0" fontId="3" fillId="0" borderId="3" xfId="0" applyFont="1" applyFill="1" applyBorder="1" applyAlignment="1">
      <alignment vertical="top" wrapText="1"/>
    </xf>
    <xf numFmtId="0" fontId="3" fillId="0" borderId="24" xfId="0" applyFont="1" applyFill="1" applyBorder="1" applyAlignment="1">
      <alignment horizontal="center" vertical="center" wrapText="1"/>
    </xf>
    <xf numFmtId="0" fontId="3" fillId="0" borderId="23" xfId="0" applyFont="1" applyFill="1" applyBorder="1" applyAlignment="1"/>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164" fontId="3" fillId="0" borderId="21" xfId="0" applyNumberFormat="1" applyFont="1" applyBorder="1" applyAlignment="1">
      <alignment horizontal="right"/>
    </xf>
    <xf numFmtId="3" fontId="5" fillId="0" borderId="22" xfId="0" applyNumberFormat="1" applyFont="1" applyBorder="1"/>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3" fillId="0" borderId="20" xfId="0" applyFont="1" applyBorder="1" applyAlignment="1">
      <alignment horizontal="center" vertical="center" wrapText="1"/>
    </xf>
    <xf numFmtId="0" fontId="0" fillId="0" borderId="20" xfId="0" applyBorder="1" applyAlignment="1">
      <alignment horizontal="center" vertical="center" wrapText="1"/>
    </xf>
    <xf numFmtId="0" fontId="2" fillId="0" borderId="18" xfId="0" applyFont="1" applyBorder="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8" xfId="0" applyFont="1" applyBorder="1" applyAlignment="1">
      <alignment horizontal="center"/>
    </xf>
    <xf numFmtId="0" fontId="5" fillId="0" borderId="19" xfId="0" applyFont="1" applyBorder="1" applyAlignment="1">
      <alignment horizontal="center"/>
    </xf>
    <xf numFmtId="0" fontId="2" fillId="0" borderId="0" xfId="0" applyFont="1" applyAlignment="1">
      <alignment horizontal="center" vertical="center" wrapText="1"/>
    </xf>
    <xf numFmtId="0" fontId="5" fillId="0" borderId="0" xfId="0" applyFont="1"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tabSelected="1" workbookViewId="0">
      <pane xSplit="11" ySplit="1" topLeftCell="X11" activePane="bottomRight" state="frozen"/>
      <selection pane="topRight" activeCell="L1" sqref="L1"/>
      <selection pane="bottomLeft" activeCell="A2" sqref="A2"/>
      <selection pane="bottomRight" activeCell="AI12" sqref="AI12"/>
    </sheetView>
  </sheetViews>
  <sheetFormatPr defaultRowHeight="12.75" x14ac:dyDescent="0.2"/>
  <cols>
    <col min="1" max="1" width="18.42578125" customWidth="1"/>
    <col min="2" max="2" width="12.5703125" hidden="1" customWidth="1"/>
    <col min="3" max="3" width="13.42578125" hidden="1" customWidth="1"/>
    <col min="4" max="4" width="12.5703125" hidden="1" customWidth="1"/>
    <col min="5" max="5" width="12.85546875" hidden="1" customWidth="1"/>
    <col min="6" max="6" width="12.7109375" hidden="1" customWidth="1"/>
    <col min="7" max="7" width="13" hidden="1" customWidth="1"/>
    <col min="8" max="8" width="12.7109375" hidden="1" customWidth="1"/>
    <col min="9" max="9" width="13.140625" hidden="1" customWidth="1"/>
    <col min="10" max="10" width="12.7109375" hidden="1" customWidth="1"/>
    <col min="11" max="11" width="13.28515625" hidden="1" customWidth="1"/>
    <col min="12" max="12" width="12.42578125" hidden="1" customWidth="1"/>
    <col min="13" max="13" width="13.5703125" hidden="1" customWidth="1"/>
    <col min="14" max="14" width="12.42578125" hidden="1" customWidth="1"/>
    <col min="15" max="15" width="13.5703125" hidden="1" customWidth="1"/>
    <col min="16" max="16" width="13.42578125" hidden="1" customWidth="1"/>
    <col min="17" max="17" width="13" hidden="1" customWidth="1"/>
    <col min="18" max="27" width="12.85546875" customWidth="1"/>
    <col min="28" max="28" width="13.5703125" customWidth="1"/>
    <col min="29" max="29" width="13.85546875" customWidth="1"/>
    <col min="30" max="30" width="12.42578125" customWidth="1"/>
    <col min="31" max="31" width="13.85546875" customWidth="1"/>
    <col min="32" max="32" width="10.7109375" customWidth="1"/>
    <col min="33" max="33" width="14.42578125" customWidth="1"/>
  </cols>
  <sheetData>
    <row r="1" spans="1:33" x14ac:dyDescent="0.2">
      <c r="A1" s="73" t="s">
        <v>18</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3" ht="13.5" thickBot="1" x14ac:dyDescent="0.25"/>
    <row r="3" spans="1:33" ht="20.100000000000001" customHeight="1" x14ac:dyDescent="0.2">
      <c r="A3" s="46" t="s">
        <v>1</v>
      </c>
      <c r="B3" s="60">
        <v>2007</v>
      </c>
      <c r="C3" s="60"/>
      <c r="D3" s="60">
        <v>2008</v>
      </c>
      <c r="E3" s="60"/>
      <c r="F3" s="60">
        <v>2009</v>
      </c>
      <c r="G3" s="60"/>
      <c r="H3" s="60">
        <v>2010</v>
      </c>
      <c r="I3" s="60"/>
      <c r="J3" s="60">
        <v>2011</v>
      </c>
      <c r="K3" s="68"/>
      <c r="L3" s="60">
        <v>2012</v>
      </c>
      <c r="M3" s="60"/>
      <c r="N3" s="60">
        <v>2013</v>
      </c>
      <c r="O3" s="60"/>
      <c r="P3" s="60">
        <v>2014</v>
      </c>
      <c r="Q3" s="60"/>
      <c r="R3" s="60">
        <v>2015</v>
      </c>
      <c r="S3" s="60"/>
      <c r="T3" s="60">
        <v>2016</v>
      </c>
      <c r="U3" s="60"/>
      <c r="V3" s="60">
        <v>2017</v>
      </c>
      <c r="W3" s="60"/>
      <c r="X3" s="60">
        <v>2018</v>
      </c>
      <c r="Y3" s="60"/>
      <c r="Z3" s="60">
        <v>2019</v>
      </c>
      <c r="AA3" s="68"/>
      <c r="AB3" s="60">
        <v>2020</v>
      </c>
      <c r="AC3" s="61"/>
      <c r="AD3" s="60">
        <v>2021</v>
      </c>
      <c r="AE3" s="61"/>
      <c r="AF3" s="60">
        <v>2022</v>
      </c>
      <c r="AG3" s="61"/>
    </row>
    <row r="4" spans="1:33" ht="20.100000000000001" customHeight="1" x14ac:dyDescent="0.2">
      <c r="A4" s="75" t="s">
        <v>2</v>
      </c>
      <c r="B4" s="62" t="s">
        <v>10</v>
      </c>
      <c r="C4" s="66" t="s">
        <v>11</v>
      </c>
      <c r="D4" s="62" t="s">
        <v>10</v>
      </c>
      <c r="E4" s="66" t="s">
        <v>11</v>
      </c>
      <c r="F4" s="62" t="s">
        <v>10</v>
      </c>
      <c r="G4" s="66" t="s">
        <v>11</v>
      </c>
      <c r="H4" s="62" t="s">
        <v>10</v>
      </c>
      <c r="I4" s="66" t="s">
        <v>11</v>
      </c>
      <c r="J4" s="62" t="s">
        <v>10</v>
      </c>
      <c r="K4" s="66" t="s">
        <v>11</v>
      </c>
      <c r="L4" s="62" t="s">
        <v>10</v>
      </c>
      <c r="M4" s="66" t="s">
        <v>11</v>
      </c>
      <c r="N4" s="62" t="s">
        <v>10</v>
      </c>
      <c r="O4" s="66" t="s">
        <v>11</v>
      </c>
      <c r="P4" s="62" t="s">
        <v>10</v>
      </c>
      <c r="Q4" s="66" t="s">
        <v>11</v>
      </c>
      <c r="R4" s="62" t="s">
        <v>10</v>
      </c>
      <c r="S4" s="66" t="s">
        <v>11</v>
      </c>
      <c r="T4" s="62" t="s">
        <v>10</v>
      </c>
      <c r="U4" s="69" t="s">
        <v>11</v>
      </c>
      <c r="V4" s="62" t="s">
        <v>10</v>
      </c>
      <c r="W4" s="69" t="s">
        <v>11</v>
      </c>
      <c r="X4" s="62" t="s">
        <v>10</v>
      </c>
      <c r="Y4" s="69" t="s">
        <v>11</v>
      </c>
      <c r="Z4" s="62" t="s">
        <v>10</v>
      </c>
      <c r="AA4" s="66" t="s">
        <v>11</v>
      </c>
      <c r="AB4" s="62" t="s">
        <v>10</v>
      </c>
      <c r="AC4" s="64" t="s">
        <v>11</v>
      </c>
      <c r="AD4" s="62" t="s">
        <v>10</v>
      </c>
      <c r="AE4" s="64" t="s">
        <v>11</v>
      </c>
      <c r="AF4" s="62" t="s">
        <v>10</v>
      </c>
      <c r="AG4" s="64" t="s">
        <v>11</v>
      </c>
    </row>
    <row r="5" spans="1:33" ht="11.25" customHeight="1" x14ac:dyDescent="0.2">
      <c r="A5" s="76"/>
      <c r="B5" s="63"/>
      <c r="C5" s="67"/>
      <c r="D5" s="63"/>
      <c r="E5" s="67"/>
      <c r="F5" s="63"/>
      <c r="G5" s="67"/>
      <c r="H5" s="63"/>
      <c r="I5" s="67"/>
      <c r="J5" s="63"/>
      <c r="K5" s="67"/>
      <c r="L5" s="63"/>
      <c r="M5" s="67"/>
      <c r="N5" s="63"/>
      <c r="O5" s="67"/>
      <c r="P5" s="63"/>
      <c r="Q5" s="67"/>
      <c r="R5" s="63"/>
      <c r="S5" s="67"/>
      <c r="T5" s="63"/>
      <c r="U5" s="70"/>
      <c r="V5" s="63"/>
      <c r="W5" s="70"/>
      <c r="X5" s="63"/>
      <c r="Y5" s="70"/>
      <c r="Z5" s="63"/>
      <c r="AA5" s="67"/>
      <c r="AB5" s="63"/>
      <c r="AC5" s="65"/>
      <c r="AD5" s="63"/>
      <c r="AE5" s="65"/>
      <c r="AF5" s="63"/>
      <c r="AG5" s="65"/>
    </row>
    <row r="6" spans="1:33" ht="20.100000000000001" customHeight="1" x14ac:dyDescent="0.2">
      <c r="A6" s="4" t="s">
        <v>14</v>
      </c>
      <c r="B6" s="3">
        <v>2345</v>
      </c>
      <c r="C6" s="8">
        <v>6202255</v>
      </c>
      <c r="D6" s="3">
        <v>2339</v>
      </c>
      <c r="E6" s="8">
        <v>11092383</v>
      </c>
      <c r="F6" s="3">
        <v>2264</v>
      </c>
      <c r="G6" s="8">
        <v>11444197</v>
      </c>
      <c r="H6" s="3">
        <v>2298</v>
      </c>
      <c r="I6" s="8">
        <v>11876509</v>
      </c>
      <c r="J6" s="3">
        <v>2249</v>
      </c>
      <c r="K6" s="31">
        <v>12008468</v>
      </c>
      <c r="L6" s="37">
        <f>2336+2</f>
        <v>2338</v>
      </c>
      <c r="M6" s="8">
        <v>11892233.430000002</v>
      </c>
      <c r="N6" s="37">
        <f>2262+2</f>
        <v>2264</v>
      </c>
      <c r="O6" s="8">
        <v>11628203.300000001</v>
      </c>
      <c r="P6" s="3">
        <f>2239+2</f>
        <v>2241</v>
      </c>
      <c r="Q6" s="8">
        <v>11307036.870000001</v>
      </c>
      <c r="R6" s="3">
        <v>2147</v>
      </c>
      <c r="S6" s="8">
        <v>10901257</v>
      </c>
      <c r="T6" s="3">
        <v>2065</v>
      </c>
      <c r="U6" s="8">
        <f>10578684.9+12010.83</f>
        <v>10590695.73</v>
      </c>
      <c r="V6" s="3">
        <f>1966+2</f>
        <v>1968</v>
      </c>
      <c r="W6" s="8">
        <f>10030699.1+12108.2</f>
        <v>10042807.299999999</v>
      </c>
      <c r="X6" s="3">
        <v>1865</v>
      </c>
      <c r="Y6" s="8">
        <v>9668527</v>
      </c>
      <c r="Z6" s="3">
        <v>1799</v>
      </c>
      <c r="AA6" s="31">
        <v>9201796</v>
      </c>
      <c r="AB6" s="3">
        <v>1695</v>
      </c>
      <c r="AC6" s="11">
        <v>8685339.8099999987</v>
      </c>
      <c r="AD6" s="3">
        <v>1650</v>
      </c>
      <c r="AE6" s="11">
        <v>8568948.4800000004</v>
      </c>
      <c r="AF6" s="3">
        <v>1560</v>
      </c>
      <c r="AG6" s="11">
        <v>8232096.25</v>
      </c>
    </row>
    <row r="7" spans="1:33" ht="20.100000000000001" customHeight="1" x14ac:dyDescent="0.2">
      <c r="A7" s="5" t="s">
        <v>3</v>
      </c>
      <c r="B7" s="3">
        <v>1841</v>
      </c>
      <c r="C7" s="8">
        <v>4256677</v>
      </c>
      <c r="D7" s="3">
        <v>1791</v>
      </c>
      <c r="E7" s="8">
        <v>7513726</v>
      </c>
      <c r="F7" s="3">
        <v>1773</v>
      </c>
      <c r="G7" s="8">
        <v>7635741</v>
      </c>
      <c r="H7" s="3">
        <v>1756</v>
      </c>
      <c r="I7" s="8">
        <v>7884128</v>
      </c>
      <c r="J7" s="3">
        <v>1722</v>
      </c>
      <c r="K7" s="31">
        <v>7996097</v>
      </c>
      <c r="L7" s="37">
        <f>1826+10</f>
        <v>1836</v>
      </c>
      <c r="M7" s="8">
        <v>7964289.3499999996</v>
      </c>
      <c r="N7" s="37">
        <f>1746+9</f>
        <v>1755</v>
      </c>
      <c r="O7" s="8">
        <v>7847976.3200000003</v>
      </c>
      <c r="P7" s="37">
        <f>1763+8</f>
        <v>1771</v>
      </c>
      <c r="Q7" s="8">
        <v>7658880.71</v>
      </c>
      <c r="R7" s="37">
        <v>1702</v>
      </c>
      <c r="S7" s="8">
        <v>7497737</v>
      </c>
      <c r="T7" s="37">
        <v>1641</v>
      </c>
      <c r="U7" s="8">
        <f>7220250.18+49079.37</f>
        <v>7269329.5499999998</v>
      </c>
      <c r="V7" s="37">
        <f>1574+8</f>
        <v>1582</v>
      </c>
      <c r="W7" s="8">
        <f>7024633.97+49013.64</f>
        <v>7073647.6099999994</v>
      </c>
      <c r="X7" s="37">
        <v>1518</v>
      </c>
      <c r="Y7" s="8">
        <v>6881563</v>
      </c>
      <c r="Z7" s="37">
        <v>1492</v>
      </c>
      <c r="AA7" s="31">
        <v>6586273</v>
      </c>
      <c r="AB7" s="37">
        <v>1432</v>
      </c>
      <c r="AC7" s="11">
        <v>6371504.0700000003</v>
      </c>
      <c r="AD7" s="37">
        <v>1401</v>
      </c>
      <c r="AE7" s="11">
        <v>6357920.9299999997</v>
      </c>
      <c r="AF7" s="37">
        <v>1382</v>
      </c>
      <c r="AG7" s="11">
        <v>6317114.2199999997</v>
      </c>
    </row>
    <row r="8" spans="1:33" ht="20.100000000000001" customHeight="1" x14ac:dyDescent="0.2">
      <c r="A8" s="5" t="s">
        <v>4</v>
      </c>
      <c r="B8" s="3">
        <v>37</v>
      </c>
      <c r="C8" s="8">
        <v>59366</v>
      </c>
      <c r="D8" s="3">
        <v>31</v>
      </c>
      <c r="E8" s="8">
        <v>92809</v>
      </c>
      <c r="F8" s="3">
        <v>29</v>
      </c>
      <c r="G8" s="8">
        <v>96332</v>
      </c>
      <c r="H8" s="3">
        <v>22</v>
      </c>
      <c r="I8" s="8">
        <v>81766</v>
      </c>
      <c r="J8" s="3">
        <v>21</v>
      </c>
      <c r="K8" s="31">
        <v>81305</v>
      </c>
      <c r="L8" s="37">
        <v>18</v>
      </c>
      <c r="M8" s="8">
        <v>77613.95</v>
      </c>
      <c r="N8" s="37">
        <v>16</v>
      </c>
      <c r="O8" s="8">
        <v>76324.89</v>
      </c>
      <c r="P8" s="3">
        <v>14</v>
      </c>
      <c r="Q8" s="8">
        <v>65030.15</v>
      </c>
      <c r="R8" s="3">
        <v>15</v>
      </c>
      <c r="S8" s="8">
        <v>48802</v>
      </c>
      <c r="T8" s="3">
        <v>14</v>
      </c>
      <c r="U8" s="8">
        <v>72892.27</v>
      </c>
      <c r="V8" s="3">
        <v>13</v>
      </c>
      <c r="W8" s="8">
        <v>63674.04</v>
      </c>
      <c r="X8" s="3">
        <v>11</v>
      </c>
      <c r="Y8" s="8">
        <v>56427</v>
      </c>
      <c r="Z8" s="3">
        <v>9</v>
      </c>
      <c r="AA8" s="31">
        <v>59293</v>
      </c>
      <c r="AB8" s="3">
        <v>10</v>
      </c>
      <c r="AC8" s="11">
        <v>75626.47</v>
      </c>
      <c r="AD8" s="3">
        <v>9</v>
      </c>
      <c r="AE8" s="11">
        <v>54177.320000000007</v>
      </c>
      <c r="AF8" s="3">
        <v>7</v>
      </c>
      <c r="AG8" s="11">
        <v>41321.46</v>
      </c>
    </row>
    <row r="9" spans="1:33" ht="20.100000000000001" customHeight="1" x14ac:dyDescent="0.2">
      <c r="A9" s="5" t="s">
        <v>5</v>
      </c>
      <c r="B9" s="3">
        <v>11</v>
      </c>
      <c r="C9" s="8">
        <v>21786</v>
      </c>
      <c r="D9" s="3">
        <v>12</v>
      </c>
      <c r="E9" s="8">
        <v>43391</v>
      </c>
      <c r="F9" s="3">
        <v>9</v>
      </c>
      <c r="G9" s="8">
        <v>35681</v>
      </c>
      <c r="H9" s="3">
        <v>11</v>
      </c>
      <c r="I9" s="8">
        <v>50056</v>
      </c>
      <c r="J9" s="3">
        <v>11</v>
      </c>
      <c r="K9" s="31">
        <v>54875</v>
      </c>
      <c r="L9" s="37">
        <v>11</v>
      </c>
      <c r="M9" s="8">
        <v>63115.55999999999</v>
      </c>
      <c r="N9" s="37">
        <v>11</v>
      </c>
      <c r="O9" s="8">
        <v>47396.030000000006</v>
      </c>
      <c r="P9" s="3">
        <v>11</v>
      </c>
      <c r="Q9" s="8">
        <v>46337.590000000004</v>
      </c>
      <c r="R9" s="3">
        <v>12</v>
      </c>
      <c r="S9" s="8">
        <v>48414</v>
      </c>
      <c r="T9" s="3">
        <v>10</v>
      </c>
      <c r="U9" s="8">
        <v>41123.01</v>
      </c>
      <c r="V9" s="3">
        <v>11</v>
      </c>
      <c r="W9" s="8">
        <v>41229.24</v>
      </c>
      <c r="X9" s="3">
        <v>10</v>
      </c>
      <c r="Y9" s="8">
        <v>39836</v>
      </c>
      <c r="Z9" s="3">
        <v>8</v>
      </c>
      <c r="AA9" s="31">
        <v>37891</v>
      </c>
      <c r="AB9" s="3">
        <v>8</v>
      </c>
      <c r="AC9" s="11">
        <v>37325.460000000006</v>
      </c>
      <c r="AD9" s="3">
        <v>8</v>
      </c>
      <c r="AE9" s="11">
        <v>39393.29</v>
      </c>
      <c r="AF9" s="3">
        <v>8</v>
      </c>
      <c r="AG9" s="11">
        <v>40071.360000000001</v>
      </c>
    </row>
    <row r="10" spans="1:33" ht="20.100000000000001" customHeight="1" thickBot="1" x14ac:dyDescent="0.25">
      <c r="A10" s="15" t="s">
        <v>6</v>
      </c>
      <c r="B10" s="6">
        <v>16</v>
      </c>
      <c r="C10" s="10">
        <v>31925</v>
      </c>
      <c r="D10" s="6">
        <v>17</v>
      </c>
      <c r="E10" s="10">
        <v>52163</v>
      </c>
      <c r="F10" s="6">
        <v>8</v>
      </c>
      <c r="G10" s="10">
        <v>54575</v>
      </c>
      <c r="H10" s="6">
        <v>17</v>
      </c>
      <c r="I10" s="10">
        <v>62511</v>
      </c>
      <c r="J10" s="6">
        <v>15</v>
      </c>
      <c r="K10" s="32">
        <v>55685</v>
      </c>
      <c r="L10" s="38">
        <v>21</v>
      </c>
      <c r="M10" s="39">
        <v>68180.05</v>
      </c>
      <c r="N10" s="38">
        <v>18</v>
      </c>
      <c r="O10" s="39">
        <v>61707.72</v>
      </c>
      <c r="P10" s="38">
        <v>18</v>
      </c>
      <c r="Q10" s="39">
        <v>62686.670000000006</v>
      </c>
      <c r="R10" s="38">
        <v>17</v>
      </c>
      <c r="S10" s="39">
        <v>60334</v>
      </c>
      <c r="T10" s="38">
        <v>18</v>
      </c>
      <c r="U10" s="39">
        <v>64278.26</v>
      </c>
      <c r="V10" s="38">
        <v>17</v>
      </c>
      <c r="W10" s="39">
        <v>59967.73</v>
      </c>
      <c r="X10" s="38">
        <v>16</v>
      </c>
      <c r="Y10" s="39">
        <v>59149</v>
      </c>
      <c r="Z10" s="38">
        <v>16</v>
      </c>
      <c r="AA10" s="55">
        <v>54517</v>
      </c>
      <c r="AB10" s="38">
        <v>15</v>
      </c>
      <c r="AC10" s="40">
        <v>57120.729999999996</v>
      </c>
      <c r="AD10" s="38">
        <v>16</v>
      </c>
      <c r="AE10" s="40">
        <v>60315.869999999995</v>
      </c>
      <c r="AF10" s="38">
        <v>17</v>
      </c>
      <c r="AG10" s="40">
        <v>59320.68</v>
      </c>
    </row>
    <row r="11" spans="1:33" ht="20.100000000000001" customHeight="1" thickBot="1" x14ac:dyDescent="0.25">
      <c r="A11" s="19" t="s">
        <v>7</v>
      </c>
      <c r="B11" s="20">
        <f t="shared" ref="B11:M11" si="0">SUM(B6:B10)</f>
        <v>4250</v>
      </c>
      <c r="C11" s="21">
        <f t="shared" si="0"/>
        <v>10572009</v>
      </c>
      <c r="D11" s="20">
        <f t="shared" si="0"/>
        <v>4190</v>
      </c>
      <c r="E11" s="21">
        <f t="shared" si="0"/>
        <v>18794472</v>
      </c>
      <c r="F11" s="20">
        <f t="shared" si="0"/>
        <v>4083</v>
      </c>
      <c r="G11" s="21">
        <f t="shared" si="0"/>
        <v>19266526</v>
      </c>
      <c r="H11" s="20">
        <f t="shared" si="0"/>
        <v>4104</v>
      </c>
      <c r="I11" s="21">
        <f t="shared" si="0"/>
        <v>19954970</v>
      </c>
      <c r="J11" s="20">
        <f t="shared" si="0"/>
        <v>4018</v>
      </c>
      <c r="K11" s="33">
        <f t="shared" si="0"/>
        <v>20196430</v>
      </c>
      <c r="L11" s="21">
        <f t="shared" si="0"/>
        <v>4224</v>
      </c>
      <c r="M11" s="21">
        <f t="shared" si="0"/>
        <v>20065432.34</v>
      </c>
      <c r="N11" s="20">
        <f t="shared" ref="N11:S11" si="1">SUM(N6:N10)</f>
        <v>4064</v>
      </c>
      <c r="O11" s="30">
        <f t="shared" si="1"/>
        <v>19661608.260000002</v>
      </c>
      <c r="P11" s="20">
        <f t="shared" si="1"/>
        <v>4055</v>
      </c>
      <c r="Q11" s="30">
        <f t="shared" si="1"/>
        <v>19139971.990000002</v>
      </c>
      <c r="R11" s="20">
        <f t="shared" si="1"/>
        <v>3893</v>
      </c>
      <c r="S11" s="30">
        <f t="shared" si="1"/>
        <v>18556544</v>
      </c>
      <c r="T11" s="20">
        <f t="shared" ref="T11:V11" si="2">SUM(T6:T10)</f>
        <v>3748</v>
      </c>
      <c r="U11" s="30">
        <f t="shared" ref="U11:X11" si="3">SUM(U6:U10)</f>
        <v>18038318.820000004</v>
      </c>
      <c r="V11" s="20">
        <f t="shared" si="2"/>
        <v>3591</v>
      </c>
      <c r="W11" s="30">
        <f t="shared" si="3"/>
        <v>17281325.919999994</v>
      </c>
      <c r="X11" s="20">
        <f t="shared" si="3"/>
        <v>3420</v>
      </c>
      <c r="Y11" s="30">
        <f t="shared" ref="Y11:Z11" si="4">SUM(Y6:Y10)</f>
        <v>16705502</v>
      </c>
      <c r="Z11" s="20">
        <f t="shared" si="4"/>
        <v>3324</v>
      </c>
      <c r="AA11" s="56">
        <f t="shared" ref="AA11:AB11" si="5">SUM(AA6:AA10)</f>
        <v>15939770</v>
      </c>
      <c r="AB11" s="20">
        <f t="shared" si="5"/>
        <v>3160</v>
      </c>
      <c r="AC11" s="34">
        <f t="shared" ref="AC11:AD11" si="6">SUM(AC6:AC10)</f>
        <v>15226916.540000001</v>
      </c>
      <c r="AD11" s="20">
        <f t="shared" si="6"/>
        <v>3084</v>
      </c>
      <c r="AE11" s="34">
        <f t="shared" ref="AE11:AF11" si="7">SUM(AE6:AE10)</f>
        <v>15080755.889999999</v>
      </c>
      <c r="AF11" s="20">
        <f t="shared" si="7"/>
        <v>2974</v>
      </c>
      <c r="AG11" s="34">
        <f t="shared" ref="AG11" si="8">SUM(AG6:AG10)</f>
        <v>14689923.969999999</v>
      </c>
    </row>
    <row r="12" spans="1:33" ht="20.100000000000001" customHeight="1" x14ac:dyDescent="0.2">
      <c r="A12" s="49" t="s">
        <v>0</v>
      </c>
      <c r="B12" s="49"/>
      <c r="C12" s="49"/>
      <c r="D12" s="49"/>
      <c r="E12" s="49"/>
      <c r="F12" s="49"/>
      <c r="G12" s="49"/>
      <c r="H12" s="49"/>
      <c r="I12" s="49"/>
      <c r="J12" s="49"/>
      <c r="K12" s="49"/>
      <c r="L12" s="49"/>
      <c r="M12" s="49"/>
      <c r="N12" s="49"/>
      <c r="O12" s="49"/>
      <c r="P12" s="49"/>
      <c r="Q12" s="49"/>
    </row>
    <row r="13" spans="1:33" ht="13.5" customHeight="1" x14ac:dyDescent="0.2">
      <c r="A13" s="14"/>
      <c r="B13" s="1"/>
      <c r="C13" s="22"/>
      <c r="D13" s="1"/>
      <c r="E13" s="22"/>
      <c r="F13" s="1"/>
      <c r="G13" s="22"/>
      <c r="H13" s="1"/>
      <c r="I13" s="22"/>
      <c r="J13" s="1"/>
      <c r="K13" s="22"/>
    </row>
    <row r="14" spans="1:33" ht="16.5" customHeight="1" x14ac:dyDescent="0.2">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row>
    <row r="15" spans="1:33" ht="14.25" customHeight="1" thickBot="1" x14ac:dyDescent="0.25">
      <c r="A15" s="1"/>
      <c r="B15" s="24"/>
      <c r="C15" s="24"/>
      <c r="D15" s="24"/>
      <c r="E15" s="24"/>
      <c r="F15" s="24"/>
      <c r="G15" s="24"/>
      <c r="H15" s="24"/>
      <c r="I15" s="22"/>
      <c r="J15" s="1"/>
      <c r="K15" s="22"/>
    </row>
    <row r="16" spans="1:33" ht="17.25" customHeight="1" x14ac:dyDescent="0.2">
      <c r="A16" s="48" t="s">
        <v>1</v>
      </c>
      <c r="B16" s="71">
        <v>2007</v>
      </c>
      <c r="C16" s="72"/>
      <c r="D16" s="60">
        <v>2008</v>
      </c>
      <c r="E16" s="60"/>
      <c r="F16" s="60">
        <v>2009</v>
      </c>
      <c r="G16" s="60"/>
      <c r="H16" s="60">
        <v>2010</v>
      </c>
      <c r="I16" s="60"/>
      <c r="J16" s="60">
        <v>2011</v>
      </c>
      <c r="K16" s="68"/>
      <c r="L16" s="60">
        <v>2012</v>
      </c>
      <c r="M16" s="60"/>
      <c r="N16" s="60">
        <v>2013</v>
      </c>
      <c r="O16" s="60"/>
      <c r="P16" s="60">
        <v>2014</v>
      </c>
      <c r="Q16" s="60"/>
      <c r="R16" s="60">
        <v>2015</v>
      </c>
      <c r="S16" s="60"/>
      <c r="T16" s="60">
        <v>2016</v>
      </c>
      <c r="U16" s="60"/>
      <c r="V16" s="60">
        <v>2017</v>
      </c>
      <c r="W16" s="60"/>
      <c r="X16" s="60">
        <v>2018</v>
      </c>
      <c r="Y16" s="60"/>
      <c r="Z16" s="60">
        <v>2019</v>
      </c>
      <c r="AA16" s="68"/>
      <c r="AB16" s="60">
        <v>2020</v>
      </c>
      <c r="AC16" s="61"/>
      <c r="AD16" s="60">
        <v>2021</v>
      </c>
      <c r="AE16" s="61"/>
      <c r="AF16" s="60">
        <v>2022</v>
      </c>
      <c r="AG16" s="61"/>
    </row>
    <row r="17" spans="1:33" ht="24.75" customHeight="1" x14ac:dyDescent="0.2">
      <c r="A17" s="47"/>
      <c r="B17" s="13" t="s">
        <v>12</v>
      </c>
      <c r="C17" s="13" t="s">
        <v>11</v>
      </c>
      <c r="D17" s="42" t="s">
        <v>12</v>
      </c>
      <c r="E17" s="42" t="s">
        <v>11</v>
      </c>
      <c r="F17" s="42" t="s">
        <v>12</v>
      </c>
      <c r="G17" s="42" t="s">
        <v>11</v>
      </c>
      <c r="H17" s="42" t="s">
        <v>12</v>
      </c>
      <c r="I17" s="42" t="s">
        <v>11</v>
      </c>
      <c r="J17" s="42" t="s">
        <v>12</v>
      </c>
      <c r="K17" s="42" t="s">
        <v>11</v>
      </c>
      <c r="L17" s="42" t="s">
        <v>12</v>
      </c>
      <c r="M17" s="42" t="s">
        <v>11</v>
      </c>
      <c r="N17" s="42" t="s">
        <v>12</v>
      </c>
      <c r="O17" s="42" t="s">
        <v>11</v>
      </c>
      <c r="P17" s="42" t="s">
        <v>12</v>
      </c>
      <c r="Q17" s="42" t="s">
        <v>11</v>
      </c>
      <c r="R17" s="42" t="s">
        <v>12</v>
      </c>
      <c r="S17" s="42" t="s">
        <v>11</v>
      </c>
      <c r="T17" s="42" t="s">
        <v>12</v>
      </c>
      <c r="U17" s="42" t="s">
        <v>11</v>
      </c>
      <c r="V17" s="44" t="s">
        <v>12</v>
      </c>
      <c r="W17" s="44" t="s">
        <v>11</v>
      </c>
      <c r="X17" s="45" t="s">
        <v>12</v>
      </c>
      <c r="Y17" s="45" t="s">
        <v>11</v>
      </c>
      <c r="Z17" s="45" t="s">
        <v>12</v>
      </c>
      <c r="AA17" s="51" t="s">
        <v>11</v>
      </c>
      <c r="AB17" s="52" t="s">
        <v>12</v>
      </c>
      <c r="AC17" s="50" t="s">
        <v>11</v>
      </c>
      <c r="AD17" s="53" t="s">
        <v>12</v>
      </c>
      <c r="AE17" s="54" t="s">
        <v>11</v>
      </c>
      <c r="AF17" s="58" t="s">
        <v>12</v>
      </c>
      <c r="AG17" s="57" t="s">
        <v>11</v>
      </c>
    </row>
    <row r="18" spans="1:33" ht="28.5" customHeight="1" x14ac:dyDescent="0.2">
      <c r="A18" s="25" t="s">
        <v>15</v>
      </c>
      <c r="B18" s="3">
        <v>217</v>
      </c>
      <c r="C18" s="9">
        <v>654023</v>
      </c>
      <c r="D18" s="16">
        <v>301</v>
      </c>
      <c r="E18" s="17">
        <v>1611990</v>
      </c>
      <c r="F18" s="16">
        <v>172</v>
      </c>
      <c r="G18" s="17">
        <v>960988</v>
      </c>
      <c r="H18" s="16">
        <v>142</v>
      </c>
      <c r="I18" s="17">
        <v>883550</v>
      </c>
      <c r="J18" s="16">
        <v>72</v>
      </c>
      <c r="K18" s="23">
        <v>572593</v>
      </c>
      <c r="L18" s="16">
        <v>58</v>
      </c>
      <c r="M18" s="17">
        <v>503612.56</v>
      </c>
      <c r="N18" s="16">
        <v>47</v>
      </c>
      <c r="O18" s="17">
        <v>519215.73000000004</v>
      </c>
      <c r="P18" s="16">
        <v>43</v>
      </c>
      <c r="Q18" s="17">
        <v>629878.99</v>
      </c>
      <c r="R18" s="16">
        <v>60</v>
      </c>
      <c r="S18" s="17">
        <v>745488</v>
      </c>
      <c r="T18" s="16">
        <v>57</v>
      </c>
      <c r="U18" s="17">
        <v>658860.68000000005</v>
      </c>
      <c r="V18" s="16">
        <v>49</v>
      </c>
      <c r="W18" s="17">
        <v>586468.84</v>
      </c>
      <c r="X18" s="16">
        <v>37</v>
      </c>
      <c r="Y18" s="17">
        <v>524644</v>
      </c>
      <c r="Z18" s="16">
        <v>50</v>
      </c>
      <c r="AA18" s="23">
        <v>689314</v>
      </c>
      <c r="AB18" s="16">
        <v>15</v>
      </c>
      <c r="AC18" s="18">
        <v>493336.67</v>
      </c>
      <c r="AD18" s="16">
        <v>56</v>
      </c>
      <c r="AE18" s="18">
        <v>989784.3899999999</v>
      </c>
      <c r="AF18" s="16">
        <v>45</v>
      </c>
      <c r="AG18" s="18">
        <v>840073.41</v>
      </c>
    </row>
    <row r="19" spans="1:33" ht="25.5" customHeight="1" thickBot="1" x14ac:dyDescent="0.25">
      <c r="A19" s="7" t="s">
        <v>13</v>
      </c>
      <c r="B19" s="6">
        <v>26</v>
      </c>
      <c r="C19" s="10">
        <v>68167</v>
      </c>
      <c r="D19" s="6">
        <v>19</v>
      </c>
      <c r="E19" s="10">
        <v>82773</v>
      </c>
      <c r="F19" s="6">
        <v>23</v>
      </c>
      <c r="G19" s="10">
        <v>114988</v>
      </c>
      <c r="H19" s="6">
        <v>23</v>
      </c>
      <c r="I19" s="10">
        <v>101353</v>
      </c>
      <c r="J19" s="6">
        <v>18</v>
      </c>
      <c r="K19" s="32">
        <v>79633</v>
      </c>
      <c r="L19" s="6">
        <v>14</v>
      </c>
      <c r="M19" s="10">
        <v>156667.70000000001</v>
      </c>
      <c r="N19" s="6">
        <v>4</v>
      </c>
      <c r="O19" s="10">
        <v>35593.39</v>
      </c>
      <c r="P19" s="6">
        <v>7</v>
      </c>
      <c r="Q19" s="10">
        <v>63090.93</v>
      </c>
      <c r="R19" s="6">
        <v>3</v>
      </c>
      <c r="S19" s="10">
        <v>24356</v>
      </c>
      <c r="T19" s="6">
        <v>2</v>
      </c>
      <c r="U19" s="10">
        <v>18620.59</v>
      </c>
      <c r="V19" s="6">
        <v>2</v>
      </c>
      <c r="W19" s="10">
        <v>11700.27</v>
      </c>
      <c r="X19" s="6">
        <v>0</v>
      </c>
      <c r="Y19" s="10">
        <v>0</v>
      </c>
      <c r="Z19" s="6">
        <v>0</v>
      </c>
      <c r="AA19" s="32">
        <v>0</v>
      </c>
      <c r="AB19" s="6">
        <v>0</v>
      </c>
      <c r="AC19" s="12">
        <v>0</v>
      </c>
      <c r="AD19" s="6">
        <v>0</v>
      </c>
      <c r="AE19" s="12">
        <v>0</v>
      </c>
      <c r="AF19" s="6">
        <v>2</v>
      </c>
      <c r="AG19" s="12">
        <v>25122.55</v>
      </c>
    </row>
    <row r="20" spans="1:33" ht="20.100000000000001" customHeight="1" thickBot="1" x14ac:dyDescent="0.25">
      <c r="A20" s="19" t="s">
        <v>7</v>
      </c>
      <c r="B20" s="20">
        <f t="shared" ref="B20:O20" si="9">SUM(B18:B19)</f>
        <v>243</v>
      </c>
      <c r="C20" s="26">
        <f t="shared" si="9"/>
        <v>722190</v>
      </c>
      <c r="D20" s="20">
        <f t="shared" si="9"/>
        <v>320</v>
      </c>
      <c r="E20" s="26">
        <f t="shared" si="9"/>
        <v>1694763</v>
      </c>
      <c r="F20" s="20">
        <f t="shared" si="9"/>
        <v>195</v>
      </c>
      <c r="G20" s="26">
        <f t="shared" si="9"/>
        <v>1075976</v>
      </c>
      <c r="H20" s="20">
        <f t="shared" si="9"/>
        <v>165</v>
      </c>
      <c r="I20" s="26">
        <f t="shared" si="9"/>
        <v>984903</v>
      </c>
      <c r="J20" s="20">
        <f t="shared" si="9"/>
        <v>90</v>
      </c>
      <c r="K20" s="35">
        <f t="shared" si="9"/>
        <v>652226</v>
      </c>
      <c r="L20" s="26">
        <f t="shared" si="9"/>
        <v>72</v>
      </c>
      <c r="M20" s="26">
        <f t="shared" si="9"/>
        <v>660280.26</v>
      </c>
      <c r="N20" s="26">
        <f t="shared" si="9"/>
        <v>51</v>
      </c>
      <c r="O20" s="26">
        <f t="shared" si="9"/>
        <v>554809.12</v>
      </c>
      <c r="P20" s="26">
        <f t="shared" ref="P20:Q20" si="10">SUM(P18:P19)</f>
        <v>50</v>
      </c>
      <c r="Q20" s="26">
        <f t="shared" si="10"/>
        <v>692969.92</v>
      </c>
      <c r="R20" s="26">
        <f t="shared" ref="R20:S20" si="11">SUM(R18:R19)</f>
        <v>63</v>
      </c>
      <c r="S20" s="26">
        <f t="shared" si="11"/>
        <v>769844</v>
      </c>
      <c r="T20" s="26">
        <f t="shared" ref="T20:U20" si="12">SUM(T18:T19)</f>
        <v>59</v>
      </c>
      <c r="U20" s="26">
        <f t="shared" si="12"/>
        <v>677481.27</v>
      </c>
      <c r="V20" s="26">
        <f t="shared" ref="V20:W20" si="13">SUM(V18:V19)</f>
        <v>51</v>
      </c>
      <c r="W20" s="26">
        <f t="shared" si="13"/>
        <v>598169.11</v>
      </c>
      <c r="X20" s="26">
        <f t="shared" ref="X20:Y20" si="14">SUM(X18:X19)</f>
        <v>37</v>
      </c>
      <c r="Y20" s="26">
        <f t="shared" si="14"/>
        <v>524644</v>
      </c>
      <c r="Z20" s="26">
        <f t="shared" ref="Z20:AA20" si="15">SUM(Z18:Z19)</f>
        <v>50</v>
      </c>
      <c r="AA20" s="35">
        <f t="shared" si="15"/>
        <v>689314</v>
      </c>
      <c r="AB20" s="26">
        <f t="shared" ref="AB20:AC20" si="16">SUM(AB18:AB19)</f>
        <v>15</v>
      </c>
      <c r="AC20" s="27">
        <f t="shared" si="16"/>
        <v>493336.67</v>
      </c>
      <c r="AD20" s="26">
        <f t="shared" ref="AD20:AE20" si="17">SUM(AD18:AD19)</f>
        <v>56</v>
      </c>
      <c r="AE20" s="27">
        <f t="shared" si="17"/>
        <v>989784.3899999999</v>
      </c>
      <c r="AF20" s="26">
        <f t="shared" ref="AF20:AG20" si="18">SUM(AF18:AF19)</f>
        <v>47</v>
      </c>
      <c r="AG20" s="27">
        <f t="shared" si="18"/>
        <v>865195.96000000008</v>
      </c>
    </row>
    <row r="21" spans="1:33" x14ac:dyDescent="0.2">
      <c r="A21" s="1"/>
      <c r="B21" s="1"/>
      <c r="C21" s="1"/>
      <c r="I21" s="36"/>
      <c r="K21" s="36"/>
      <c r="M21" s="36"/>
      <c r="O21" s="36"/>
      <c r="Q21" s="36"/>
    </row>
    <row r="22" spans="1:33" x14ac:dyDescent="0.2">
      <c r="I22" s="2"/>
      <c r="J22" s="2"/>
      <c r="K22" s="2"/>
    </row>
    <row r="23" spans="1:33" x14ac:dyDescent="0.2">
      <c r="A23" s="28" t="s">
        <v>16</v>
      </c>
      <c r="B23" s="29"/>
      <c r="C23" s="29"/>
      <c r="D23" s="29"/>
      <c r="E23" s="29"/>
      <c r="F23" s="29"/>
      <c r="G23" s="29"/>
      <c r="H23" s="29"/>
      <c r="I23" s="29"/>
      <c r="J23" s="29"/>
      <c r="K23" s="29"/>
      <c r="L23" s="29"/>
      <c r="M23" s="29"/>
      <c r="N23" s="29"/>
      <c r="R23" s="41"/>
      <c r="X23" s="41"/>
      <c r="AA23" s="41"/>
      <c r="AB23" s="41"/>
      <c r="AC23" s="59" t="s">
        <v>8</v>
      </c>
      <c r="AD23" s="59"/>
      <c r="AE23" s="59"/>
    </row>
    <row r="24" spans="1:33" x14ac:dyDescent="0.2">
      <c r="A24" s="43">
        <v>45061</v>
      </c>
      <c r="B24" s="29"/>
      <c r="C24" s="29"/>
      <c r="D24" s="29"/>
      <c r="E24" s="29"/>
      <c r="F24" s="29"/>
      <c r="G24" s="29"/>
      <c r="H24" s="29"/>
      <c r="I24" s="29"/>
      <c r="J24" s="29"/>
      <c r="K24" s="29"/>
      <c r="L24" s="29"/>
      <c r="M24" s="29"/>
      <c r="N24" s="29"/>
      <c r="R24" s="41"/>
      <c r="X24" s="41"/>
      <c r="AA24" s="41"/>
      <c r="AB24" s="41"/>
      <c r="AC24" s="59" t="s">
        <v>9</v>
      </c>
      <c r="AD24" s="59"/>
      <c r="AE24" s="59"/>
    </row>
  </sheetData>
  <mergeCells count="69">
    <mergeCell ref="AF16:AG16"/>
    <mergeCell ref="A1:AG1"/>
    <mergeCell ref="A14:AG14"/>
    <mergeCell ref="P4:P5"/>
    <mergeCell ref="A4:A5"/>
    <mergeCell ref="V3:W3"/>
    <mergeCell ref="AF3:AG3"/>
    <mergeCell ref="AF4:AF5"/>
    <mergeCell ref="AG4:AG5"/>
    <mergeCell ref="Z3:AA3"/>
    <mergeCell ref="Z4:Z5"/>
    <mergeCell ref="AA4:AA5"/>
    <mergeCell ref="Z16:AA16"/>
    <mergeCell ref="AB3:AC3"/>
    <mergeCell ref="AB4:AB5"/>
    <mergeCell ref="AC4:AC5"/>
    <mergeCell ref="D4:D5"/>
    <mergeCell ref="E4:E5"/>
    <mergeCell ref="F4:F5"/>
    <mergeCell ref="Q4:Q5"/>
    <mergeCell ref="J4:J5"/>
    <mergeCell ref="K4:K5"/>
    <mergeCell ref="H4:H5"/>
    <mergeCell ref="T16:U16"/>
    <mergeCell ref="F16:G16"/>
    <mergeCell ref="H16:I16"/>
    <mergeCell ref="X16:Y16"/>
    <mergeCell ref="AB16:AC16"/>
    <mergeCell ref="B16:C16"/>
    <mergeCell ref="D16:E16"/>
    <mergeCell ref="R16:S16"/>
    <mergeCell ref="J16:K16"/>
    <mergeCell ref="N16:O16"/>
    <mergeCell ref="P16:Q16"/>
    <mergeCell ref="L16:M16"/>
    <mergeCell ref="V4:V5"/>
    <mergeCell ref="W4:W5"/>
    <mergeCell ref="V16:W16"/>
    <mergeCell ref="X3:Y3"/>
    <mergeCell ref="X4:X5"/>
    <mergeCell ref="Y4:Y5"/>
    <mergeCell ref="O4:O5"/>
    <mergeCell ref="H3:I3"/>
    <mergeCell ref="P3:Q3"/>
    <mergeCell ref="J3:K3"/>
    <mergeCell ref="T3:U3"/>
    <mergeCell ref="T4:T5"/>
    <mergeCell ref="U4:U5"/>
    <mergeCell ref="L3:M3"/>
    <mergeCell ref="N3:O3"/>
    <mergeCell ref="L4:L5"/>
    <mergeCell ref="M4:M5"/>
    <mergeCell ref="N4:N5"/>
    <mergeCell ref="R3:S3"/>
    <mergeCell ref="R4:R5"/>
    <mergeCell ref="S4:S5"/>
    <mergeCell ref="I4:I5"/>
    <mergeCell ref="D3:E3"/>
    <mergeCell ref="F3:G3"/>
    <mergeCell ref="C4:C5"/>
    <mergeCell ref="G4:G5"/>
    <mergeCell ref="B3:C3"/>
    <mergeCell ref="B4:B5"/>
    <mergeCell ref="AC23:AE23"/>
    <mergeCell ref="AC24:AE24"/>
    <mergeCell ref="AD3:AE3"/>
    <mergeCell ref="AD4:AD5"/>
    <mergeCell ref="AE4:AE5"/>
    <mergeCell ref="AD16:AE16"/>
  </mergeCells>
  <phoneticPr fontId="0" type="noConversion"/>
  <pageMargins left="0" right="0" top="0.98425196850393704" bottom="0.98425196850393704" header="0.51181102362204722" footer="0.51181102362204722"/>
  <pageSetup paperSize="9" scale="8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Diamanto Moyseos</cp:lastModifiedBy>
  <cp:lastPrinted>2021-12-22T06:45:26Z</cp:lastPrinted>
  <dcterms:created xsi:type="dcterms:W3CDTF">1999-12-21T10:27:18Z</dcterms:created>
  <dcterms:modified xsi:type="dcterms:W3CDTF">2023-05-15T09:50:22Z</dcterms:modified>
</cp:coreProperties>
</file>