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Pensioners &amp; beneficiaries\Αριθμος συνταξιούχων\"/>
    </mc:Choice>
  </mc:AlternateContent>
  <bookViews>
    <workbookView xWindow="0" yWindow="0" windowWidth="24000" windowHeight="9735"/>
  </bookViews>
  <sheets>
    <sheet name="Sheet2" sheetId="2" r:id="rId1"/>
  </sheets>
  <calcPr calcId="152511"/>
</workbook>
</file>

<file path=xl/calcChain.xml><?xml version="1.0" encoding="utf-8"?>
<calcChain xmlns="http://schemas.openxmlformats.org/spreadsheetml/2006/main">
  <c r="BZ8" i="2" l="1"/>
  <c r="BZ14" i="2"/>
  <c r="BY14" i="2"/>
  <c r="BZ6" i="2"/>
  <c r="BY6" i="2"/>
  <c r="CA8" i="2"/>
  <c r="CA10" i="2"/>
  <c r="CA12" i="2"/>
  <c r="CA16" i="2"/>
  <c r="CA18" i="2"/>
  <c r="BZ17" i="2" l="1"/>
  <c r="BZ19" i="2" s="1"/>
  <c r="CA14" i="2"/>
  <c r="BY17" i="2"/>
  <c r="BY19" i="2" s="1"/>
  <c r="CA6" i="2"/>
  <c r="BW6" i="2"/>
  <c r="CA17" i="2" l="1"/>
  <c r="CA19" i="2" s="1"/>
  <c r="BW8" i="2"/>
  <c r="BW14" i="2"/>
  <c r="BV14" i="2"/>
  <c r="BV6" i="2"/>
  <c r="BX6" i="2" l="1"/>
  <c r="BX8" i="2"/>
  <c r="BX10" i="2"/>
  <c r="BX12" i="2"/>
  <c r="BX14" i="2"/>
  <c r="BX16" i="2"/>
  <c r="BW17" i="2"/>
  <c r="BW19" i="2" s="1"/>
  <c r="BX18" i="2"/>
  <c r="BX17" i="2" l="1"/>
  <c r="BX19" i="2" s="1"/>
  <c r="BV17" i="2"/>
  <c r="BV19" i="2" s="1"/>
  <c r="BT8" i="2"/>
  <c r="BT14" i="2"/>
  <c r="BS14" i="2"/>
  <c r="BT6" i="2"/>
  <c r="BS6" i="2"/>
  <c r="BU8" i="2" l="1"/>
  <c r="BU14" i="2"/>
  <c r="BU18" i="2"/>
  <c r="BU16" i="2"/>
  <c r="BU12" i="2"/>
  <c r="BU10" i="2"/>
  <c r="BS17" i="2"/>
  <c r="BS19" i="2" s="1"/>
  <c r="BT17" i="2" l="1"/>
  <c r="BT19" i="2" s="1"/>
  <c r="BU6" i="2"/>
  <c r="BU17" i="2" s="1"/>
  <c r="BU19" i="2" s="1"/>
  <c r="BQ6" i="2"/>
  <c r="BP6" i="2"/>
  <c r="BQ8" i="2" l="1"/>
  <c r="BQ14" i="2" l="1"/>
  <c r="BP14" i="2"/>
  <c r="BR14" i="2" s="1"/>
  <c r="BR6" i="2"/>
  <c r="BR8" i="2"/>
  <c r="BR10" i="2"/>
  <c r="BR12" i="2"/>
  <c r="BR16" i="2"/>
  <c r="BR18" i="2"/>
  <c r="BN8" i="2"/>
  <c r="BO18" i="2"/>
  <c r="BL18" i="2"/>
  <c r="BI18" i="2"/>
  <c r="BF18" i="2"/>
  <c r="BB18" i="2"/>
  <c r="BA18" i="2"/>
  <c r="BC18" i="2" s="1"/>
  <c r="AZ18" i="2"/>
  <c r="BN17" i="2"/>
  <c r="BN19" i="2" s="1"/>
  <c r="BM17" i="2"/>
  <c r="BM19" i="2" s="1"/>
  <c r="BO16" i="2"/>
  <c r="BL16" i="2"/>
  <c r="BI16" i="2"/>
  <c r="BF16" i="2"/>
  <c r="BC16" i="2"/>
  <c r="AZ16" i="2"/>
  <c r="BO14" i="2"/>
  <c r="BK14" i="2"/>
  <c r="BJ14" i="2"/>
  <c r="BL14" i="2" s="1"/>
  <c r="BH14" i="2"/>
  <c r="BG14" i="2"/>
  <c r="BE14" i="2"/>
  <c r="BD14" i="2"/>
  <c r="BF14" i="2" s="1"/>
  <c r="BB14" i="2"/>
  <c r="BA14" i="2"/>
  <c r="AZ14" i="2"/>
  <c r="BO12" i="2"/>
  <c r="BL12" i="2"/>
  <c r="BI12" i="2"/>
  <c r="BF12" i="2"/>
  <c r="BC12" i="2"/>
  <c r="AZ12" i="2"/>
  <c r="BO10" i="2"/>
  <c r="BL10" i="2"/>
  <c r="BI10" i="2"/>
  <c r="BF10" i="2"/>
  <c r="BC10" i="2"/>
  <c r="AZ10" i="2"/>
  <c r="BO8"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H17" i="2" l="1"/>
  <c r="BH19" i="2" s="1"/>
  <c r="BA17" i="2"/>
  <c r="BA19" i="2" s="1"/>
  <c r="BQ17" i="2"/>
  <c r="BQ19" i="2" s="1"/>
  <c r="BP17" i="2"/>
  <c r="BP19" i="2" s="1"/>
  <c r="BR17" i="2"/>
  <c r="BR19" i="2" s="1"/>
  <c r="BE17" i="2"/>
  <c r="BE19" i="2" s="1"/>
  <c r="BK17" i="2"/>
  <c r="BK19" i="2" s="1"/>
  <c r="BC8" i="2"/>
  <c r="BB17" i="2"/>
  <c r="BB19" i="2" s="1"/>
  <c r="BD17" i="2"/>
  <c r="BD19" i="2" s="1"/>
  <c r="BJ17" i="2"/>
  <c r="BJ19" i="2" s="1"/>
  <c r="BC14" i="2"/>
  <c r="BI14" i="2"/>
  <c r="BO17" i="2"/>
  <c r="BO19" i="2" s="1"/>
  <c r="BC6" i="2"/>
  <c r="BI6" i="2"/>
  <c r="BF6" i="2"/>
  <c r="BF17" i="2" s="1"/>
  <c r="BF19" i="2" s="1"/>
  <c r="BL6" i="2"/>
  <c r="BL17" i="2" s="1"/>
  <c r="BL19" i="2" s="1"/>
  <c r="AZ8" i="2"/>
  <c r="AZ17" i="2" s="1"/>
  <c r="AZ19" i="2" s="1"/>
  <c r="E17" i="2"/>
  <c r="E19" i="2" s="1"/>
  <c r="F17" i="2"/>
  <c r="F19" i="2" s="1"/>
  <c r="H17" i="2"/>
  <c r="I17" i="2"/>
  <c r="K17" i="2"/>
  <c r="K19" i="2" s="1"/>
  <c r="L17" i="2"/>
  <c r="N17" i="2"/>
  <c r="O17" i="2"/>
  <c r="Q17" i="2"/>
  <c r="Q19" i="2" s="1"/>
  <c r="R17" i="2"/>
  <c r="R19" i="2" s="1"/>
  <c r="T17" i="2"/>
  <c r="U17" i="2"/>
  <c r="W17" i="2"/>
  <c r="W19" i="2" s="1"/>
  <c r="X17" i="2"/>
  <c r="X19" i="2" s="1"/>
  <c r="C17" i="2"/>
  <c r="C19" i="2" s="1"/>
  <c r="B17" i="2"/>
  <c r="B19" i="2" s="1"/>
  <c r="AV8" i="2"/>
  <c r="AW8" i="2" s="1"/>
  <c r="AU8" i="2"/>
  <c r="AS8" i="2"/>
  <c r="AR8" i="2"/>
  <c r="AT8" i="2" s="1"/>
  <c r="AP8" i="2"/>
  <c r="AQ8" i="2" s="1"/>
  <c r="AO8" i="2"/>
  <c r="AM8" i="2"/>
  <c r="AL8" i="2"/>
  <c r="AN8" i="2" s="1"/>
  <c r="AJ8" i="2"/>
  <c r="AJ17" i="2" s="1"/>
  <c r="AJ19" i="2" s="1"/>
  <c r="AI8" i="2"/>
  <c r="AG8" i="2"/>
  <c r="AF8" i="2"/>
  <c r="AH8" i="2" s="1"/>
  <c r="AD8" i="2"/>
  <c r="AE8" i="2" s="1"/>
  <c r="AC8" i="2"/>
  <c r="AA8" i="2"/>
  <c r="Z8" i="2"/>
  <c r="AB8" i="2" s="1"/>
  <c r="AV18" i="2"/>
  <c r="AU18" i="2"/>
  <c r="AV14" i="2"/>
  <c r="AU14" i="2"/>
  <c r="AW14" i="2" s="1"/>
  <c r="AV6" i="2"/>
  <c r="AU6" i="2"/>
  <c r="AW16" i="2"/>
  <c r="AW12" i="2"/>
  <c r="AW10" i="2"/>
  <c r="AS18" i="2"/>
  <c r="AR18" i="2"/>
  <c r="AR14" i="2"/>
  <c r="AS14" i="2"/>
  <c r="AS6" i="2"/>
  <c r="AR6" i="2"/>
  <c r="AT16" i="2"/>
  <c r="AT12" i="2"/>
  <c r="AT10" i="2"/>
  <c r="AO6" i="2"/>
  <c r="AP6" i="2"/>
  <c r="AQ10" i="2"/>
  <c r="AQ12" i="2"/>
  <c r="AO14" i="2"/>
  <c r="AP14" i="2"/>
  <c r="AQ16" i="2"/>
  <c r="AQ18" i="2"/>
  <c r="AL6" i="2"/>
  <c r="AM6" i="2"/>
  <c r="AN10" i="2"/>
  <c r="AN12" i="2"/>
  <c r="AL14" i="2"/>
  <c r="AM14" i="2"/>
  <c r="AN16" i="2"/>
  <c r="AL18" i="2"/>
  <c r="AM18" i="2"/>
  <c r="AK6" i="2"/>
  <c r="AK10" i="2"/>
  <c r="AK12" i="2"/>
  <c r="AK14" i="2"/>
  <c r="AK16" i="2"/>
  <c r="AK18" i="2"/>
  <c r="AI17" i="2"/>
  <c r="AI19" i="2" s="1"/>
  <c r="AH6" i="2"/>
  <c r="AH10" i="2"/>
  <c r="AH12" i="2"/>
  <c r="AH14" i="2"/>
  <c r="AH16" i="2"/>
  <c r="AH18" i="2"/>
  <c r="AG17" i="2"/>
  <c r="AG19" i="2" s="1"/>
  <c r="AE6" i="2"/>
  <c r="AE10" i="2"/>
  <c r="AE12" i="2"/>
  <c r="AE14" i="2"/>
  <c r="AE16" i="2"/>
  <c r="AE18" i="2"/>
  <c r="AC17" i="2"/>
  <c r="AC19" i="2" s="1"/>
  <c r="AB6" i="2"/>
  <c r="AB10" i="2"/>
  <c r="AB12" i="2"/>
  <c r="AB14" i="2"/>
  <c r="AB16" i="2"/>
  <c r="AB18" i="2"/>
  <c r="AA17" i="2"/>
  <c r="AA19" i="2" s="1"/>
  <c r="Y6" i="2"/>
  <c r="Y8" i="2"/>
  <c r="Y10" i="2"/>
  <c r="Y12" i="2"/>
  <c r="Y14" i="2"/>
  <c r="Y16" i="2"/>
  <c r="Y18" i="2"/>
  <c r="V6" i="2"/>
  <c r="V8" i="2"/>
  <c r="V10" i="2"/>
  <c r="V12" i="2"/>
  <c r="V14" i="2"/>
  <c r="V16" i="2"/>
  <c r="V18" i="2"/>
  <c r="U19" i="2"/>
  <c r="T19" i="2"/>
  <c r="P6" i="2"/>
  <c r="P8" i="2"/>
  <c r="P10" i="2"/>
  <c r="P12" i="2"/>
  <c r="P14" i="2"/>
  <c r="P16" i="2"/>
  <c r="P18" i="2"/>
  <c r="O19" i="2"/>
  <c r="N19" i="2"/>
  <c r="M6" i="2"/>
  <c r="M8" i="2"/>
  <c r="M10" i="2"/>
  <c r="M12" i="2"/>
  <c r="M14" i="2"/>
  <c r="M16" i="2"/>
  <c r="M18" i="2"/>
  <c r="L19" i="2"/>
  <c r="J6" i="2"/>
  <c r="J8" i="2"/>
  <c r="J10" i="2"/>
  <c r="J12" i="2"/>
  <c r="J14" i="2"/>
  <c r="J16" i="2"/>
  <c r="J18" i="2"/>
  <c r="I19" i="2"/>
  <c r="H19" i="2"/>
  <c r="G18" i="2"/>
  <c r="S16" i="2"/>
  <c r="G16" i="2"/>
  <c r="D16" i="2"/>
  <c r="S14" i="2"/>
  <c r="G14" i="2"/>
  <c r="D14" i="2"/>
  <c r="S12" i="2"/>
  <c r="G12" i="2"/>
  <c r="D12" i="2"/>
  <c r="S10" i="2"/>
  <c r="G10" i="2"/>
  <c r="D10" i="2"/>
  <c r="S8" i="2"/>
  <c r="G8" i="2"/>
  <c r="D8" i="2"/>
  <c r="S6" i="2"/>
  <c r="G6" i="2"/>
  <c r="D6" i="2"/>
  <c r="AU17" i="2"/>
  <c r="AU19" i="2" s="1"/>
  <c r="AD17" i="2" l="1"/>
  <c r="AD19" i="2" s="1"/>
  <c r="G17" i="2"/>
  <c r="G19" i="2" s="1"/>
  <c r="AR17" i="2"/>
  <c r="AR19" i="2" s="1"/>
  <c r="BC17" i="2"/>
  <c r="BC19" i="2" s="1"/>
  <c r="AQ14" i="2"/>
  <c r="AP17" i="2"/>
  <c r="AP19" i="2" s="1"/>
  <c r="AT14" i="2"/>
  <c r="AK8" i="2"/>
  <c r="Z17" i="2"/>
  <c r="Z19" i="2" s="1"/>
  <c r="BI17" i="2"/>
  <c r="BI19" i="2" s="1"/>
  <c r="AF17" i="2"/>
  <c r="AF19" i="2" s="1"/>
  <c r="J17" i="2"/>
  <c r="J19" i="2" s="1"/>
  <c r="P17" i="2"/>
  <c r="P19" i="2" s="1"/>
  <c r="Y17" i="2"/>
  <c r="AL17" i="2"/>
  <c r="AL19" i="2" s="1"/>
  <c r="D17" i="2"/>
  <c r="D19" i="2" s="1"/>
  <c r="S17" i="2"/>
  <c r="M17" i="2"/>
  <c r="V17" i="2"/>
  <c r="V19" i="2" s="1"/>
  <c r="AO17" i="2"/>
  <c r="AO19" i="2" s="1"/>
  <c r="AN14" i="2"/>
  <c r="AN6" i="2"/>
  <c r="AN17" i="2" s="1"/>
  <c r="AQ6" i="2"/>
  <c r="AW6" i="2"/>
  <c r="AV17" i="2"/>
  <c r="AV19" i="2" s="1"/>
  <c r="AS17" i="2"/>
  <c r="AS19" i="2" s="1"/>
  <c r="AB17" i="2"/>
  <c r="AB19" i="2" s="1"/>
  <c r="AH17" i="2"/>
  <c r="AH19" i="2" s="1"/>
  <c r="AN18" i="2"/>
  <c r="Y19" i="2"/>
  <c r="AE17" i="2"/>
  <c r="AE19" i="2" s="1"/>
  <c r="AK17" i="2"/>
  <c r="AK19" i="2" s="1"/>
  <c r="AM17" i="2"/>
  <c r="AM19" i="2" s="1"/>
  <c r="M19" i="2"/>
  <c r="AT18" i="2"/>
  <c r="AW17" i="2"/>
  <c r="AW18" i="2"/>
  <c r="AT6" i="2"/>
  <c r="AT17" i="2" s="1"/>
  <c r="AN19" i="2" l="1"/>
  <c r="AT19" i="2"/>
  <c r="AQ17" i="2"/>
  <c r="AQ19" i="2" s="1"/>
  <c r="AW19" i="2"/>
</calcChain>
</file>

<file path=xl/sharedStrings.xml><?xml version="1.0" encoding="utf-8"?>
<sst xmlns="http://schemas.openxmlformats.org/spreadsheetml/2006/main" count="131" uniqueCount="34">
  <si>
    <t>-</t>
  </si>
  <si>
    <t>14646***</t>
  </si>
  <si>
    <t>Άνδρες</t>
  </si>
  <si>
    <t>Γυναίκες</t>
  </si>
  <si>
    <t>Σύνολο</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</si>
  <si>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</si>
  <si>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</si>
  <si>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</si>
  <si>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</si>
  <si>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</si>
  <si>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</si>
  <si>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</si>
  <si>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</si>
  <si>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</si>
  <si>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Σύνολο*</t>
  </si>
  <si>
    <t>Αριθμός Συνταξιούχων (συντάξεων)</t>
  </si>
  <si>
    <t>1 9 9 8</t>
  </si>
  <si>
    <t>1 9 9 7</t>
  </si>
  <si>
    <t>1 9 9 6</t>
  </si>
  <si>
    <t>1 9 9 4</t>
  </si>
  <si>
    <t>1 9 9 5</t>
  </si>
  <si>
    <t>1 9 9 9</t>
  </si>
  <si>
    <t>2 0 0 0</t>
  </si>
  <si>
    <t>2 0 0 1</t>
  </si>
  <si>
    <t>Γενικό σύνολο*</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</si>
  <si>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</si>
  <si>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</si>
  <si>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</si>
  <si>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</si>
  <si>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</si>
  <si>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Θεσμοθετημένη Σύνταξη</t>
  </si>
  <si>
    <t>Τα στοιχεία αναφέρονται στο μήνα Δεκέμβριο κάθε χρόνου. Από το 2013, σε περίπτωση που άτομο έχει δικαίωμα σε θεσμοθετημένη σύνταξη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</si>
  <si>
    <t>Αριθμός συνταξιούχων (συντάξεων) κατά φύλο και είδος σύνταξης κατά τα χρόνια 1994 - 2019</t>
  </si>
  <si>
    <r>
      <t>* Από το σύνολο των 157.379 συνταξιούχων (συντάξεων, 2019)</t>
    </r>
    <r>
      <rPr>
        <sz val="10"/>
        <color rgb="FFFF0000"/>
        <rFont val="Arial"/>
        <family val="2"/>
        <charset val="161"/>
      </rPr>
      <t xml:space="preserve"> </t>
    </r>
    <r>
      <rPr>
        <sz val="10"/>
        <rFont val="Arial"/>
        <family val="2"/>
        <charset val="161"/>
      </rPr>
      <t>13.415 άτομα λαμβάνουν πέραν της μιας σύντάξης, επομένως οι συνταξιούχοι κατά το Δεκέμβριο του 2019 ανήλθαν στους  143.964 (εκτός οι συνταξιούχοι κοινωνικής σύνταξης).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</si>
</sst>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0" fillId="0" borderId="0" xfId="0" applyBorder="1"/>
    <xf numFmtId="0" fontId="0" fillId="0" borderId="0" xfId="0" applyBorder="1" applyAlignment="1">
      <alignment horizontal="right"/>
    </xf>
    <xf numFmtId="0" fontId="3" fillId="0" borderId="2" xfId="0" applyFont="1" applyBorder="1" applyAlignment="1">
      <alignment horizontal="center"/>
    </xf>
    <xf numFmtId="0" fontId="4"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9" xfId="0" applyFont="1" applyBorder="1"/>
    <xf numFmtId="0" fontId="5" fillId="0" borderId="10" xfId="0" applyFont="1" applyBorder="1"/>
    <xf numFmtId="0" fontId="1" fillId="0" borderId="15" xfId="0" applyFont="1" applyFill="1" applyBorder="1"/>
    <xf numFmtId="0" fontId="1" fillId="0" borderId="12" xfId="0" applyFont="1" applyBorder="1"/>
    <xf numFmtId="0" fontId="1" fillId="0" borderId="13" xfId="0" applyFont="1" applyBorder="1"/>
    <xf numFmtId="0" fontId="1" fillId="0" borderId="14" xfId="0" applyFont="1" applyBorder="1"/>
    <xf numFmtId="0" fontId="0" fillId="0" borderId="0" xfId="0"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1" fillId="0" borderId="3" xfId="0" applyFont="1" applyBorder="1" applyAlignment="1">
      <alignment horizontal="left"/>
    </xf>
    <xf numFmtId="0" fontId="8" fillId="0" borderId="0" xfId="0" applyFont="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18"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9" xfId="0" applyFont="1" applyBorder="1" applyAlignment="1">
      <alignment horizontal="right"/>
    </xf>
    <xf numFmtId="0" fontId="1" fillId="0" borderId="14" xfId="0" applyFont="1" applyBorder="1" applyAlignment="1">
      <alignment horizontal="right"/>
    </xf>
    <xf numFmtId="0" fontId="1" fillId="0" borderId="17" xfId="0" applyFont="1" applyBorder="1" applyAlignment="1">
      <alignment horizontal="right"/>
    </xf>
    <xf numFmtId="0" fontId="5" fillId="0" borderId="8" xfId="0" applyFont="1" applyBorder="1" applyAlignment="1">
      <alignment horizontal="right"/>
    </xf>
    <xf numFmtId="0" fontId="5" fillId="0" borderId="9"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right"/>
    </xf>
    <xf numFmtId="0" fontId="5" fillId="0" borderId="7" xfId="0" applyFont="1" applyBorder="1" applyAlignment="1">
      <alignment horizontal="right"/>
    </xf>
    <xf numFmtId="0" fontId="9" fillId="0" borderId="0" xfId="0" applyFont="1"/>
    <xf numFmtId="0" fontId="5" fillId="0" borderId="18" xfId="0" applyFont="1" applyBorder="1"/>
    <xf numFmtId="0" fontId="5" fillId="0" borderId="21" xfId="0" applyFont="1" applyBorder="1"/>
    <xf numFmtId="0" fontId="5" fillId="0" borderId="22" xfId="0" applyFont="1" applyBorder="1"/>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5" fillId="0" borderId="22" xfId="0" applyFont="1" applyBorder="1" applyAlignment="1">
      <alignment horizontal="right"/>
    </xf>
    <xf numFmtId="0" fontId="5" fillId="0" borderId="26" xfId="0" applyFont="1" applyBorder="1" applyAlignment="1">
      <alignment horizontal="right"/>
    </xf>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right"/>
    </xf>
    <xf numFmtId="0" fontId="5" fillId="0" borderId="28" xfId="0" applyFont="1" applyBorder="1" applyAlignment="1">
      <alignment horizontal="right"/>
    </xf>
    <xf numFmtId="0" fontId="5" fillId="0" borderId="30" xfId="0" applyFont="1" applyBorder="1" applyAlignment="1">
      <alignment horizontal="right"/>
    </xf>
    <xf numFmtId="0" fontId="5" fillId="0" borderId="29" xfId="0"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xf numFmtId="0" fontId="5" fillId="0" borderId="34" xfId="0" applyFont="1" applyBorder="1"/>
    <xf numFmtId="0" fontId="5" fillId="0" borderId="35" xfId="0" applyFont="1" applyBorder="1"/>
    <xf numFmtId="0" fontId="8" fillId="0" borderId="15" xfId="0" applyFont="1" applyBorder="1"/>
    <xf numFmtId="0" fontId="5" fillId="0" borderId="36" xfId="0" applyFont="1" applyBorder="1" applyAlignment="1">
      <alignment horizontal="right"/>
    </xf>
    <xf numFmtId="0" fontId="5" fillId="0" borderId="36" xfId="0" applyFont="1" applyBorder="1"/>
    <xf numFmtId="0" fontId="5" fillId="0" borderId="23" xfId="0" applyFont="1" applyBorder="1"/>
    <xf numFmtId="0" fontId="5" fillId="0" borderId="24" xfId="0" applyFont="1" applyBorder="1"/>
    <xf numFmtId="0" fontId="5" fillId="0" borderId="25" xfId="0" applyFont="1" applyBorder="1"/>
    <xf numFmtId="0" fontId="5" fillId="0" borderId="32"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8" fillId="0" borderId="17"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21"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applyAlignment="1">
      <alignment horizontal="right"/>
    </xf>
    <xf numFmtId="0" fontId="5" fillId="0" borderId="31" xfId="0" applyFont="1" applyBorder="1"/>
    <xf numFmtId="0" fontId="1" fillId="0" borderId="17" xfId="0" applyFont="1" applyBorder="1"/>
    <xf numFmtId="0" fontId="8" fillId="0" borderId="1" xfId="0" applyFont="1" applyBorder="1" applyAlignment="1">
      <alignment horizontal="right"/>
    </xf>
    <xf numFmtId="0" fontId="8" fillId="0" borderId="16" xfId="0" applyFont="1" applyBorder="1" applyAlignment="1">
      <alignment horizontal="right"/>
    </xf>
    <xf numFmtId="0" fontId="4" fillId="0" borderId="3" xfId="0" applyFont="1" applyBorder="1"/>
    <xf numFmtId="164" fontId="0" fillId="0" borderId="0" xfId="0" applyNumberFormat="1" applyAlignment="1">
      <alignment horizontal="left"/>
    </xf>
    <xf numFmtId="0" fontId="1" fillId="0" borderId="16" xfId="0" applyFont="1" applyBorder="1" applyAlignment="1">
      <alignment horizontal="right"/>
    </xf>
    <xf numFmtId="0" fontId="5" fillId="0" borderId="38" xfId="0" applyFont="1" applyBorder="1" applyAlignment="1">
      <alignment horizontal="right"/>
    </xf>
    <xf numFmtId="0" fontId="3" fillId="0" borderId="40" xfId="0" applyFont="1" applyBorder="1" applyAlignment="1">
      <alignment horizontal="center"/>
    </xf>
    <xf numFmtId="0" fontId="3" fillId="0" borderId="22" xfId="0" applyFont="1" applyBorder="1" applyAlignment="1">
      <alignment horizontal="center"/>
    </xf>
    <xf numFmtId="0" fontId="3" fillId="0" borderId="41" xfId="0" applyFont="1" applyBorder="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8" fillId="0" borderId="0" xfId="0" applyFont="1" applyAlignment="1"/>
    <xf numFmtId="0" fontId="5" fillId="0" borderId="37" xfId="0" applyFont="1" applyBorder="1" applyAlignment="1">
      <alignment wrapText="1"/>
    </xf>
    <xf numFmtId="0" fontId="5" fillId="0" borderId="34" xfId="0" applyFont="1" applyBorder="1" applyAlignment="1">
      <alignment wrapText="1"/>
    </xf>
    <xf numFmtId="0" fontId="5" fillId="0" borderId="45" xfId="0" applyFont="1" applyBorder="1" applyAlignment="1">
      <alignment wrapText="1"/>
    </xf>
    <xf numFmtId="0" fontId="2" fillId="0" borderId="3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7" fillId="0" borderId="44" xfId="0" applyFont="1" applyBorder="1" applyAlignment="1">
      <alignment horizontal="center"/>
    </xf>
    <xf numFmtId="0" fontId="7" fillId="0" borderId="41" xfId="0" applyFont="1" applyBorder="1" applyAlignment="1">
      <alignment horizontal="center"/>
    </xf>
    <xf numFmtId="0" fontId="6" fillId="0" borderId="40" xfId="0" applyFont="1" applyBorder="1" applyAlignment="1">
      <alignment horizontal="center"/>
    </xf>
    <xf numFmtId="0" fontId="6" fillId="0" borderId="44" xfId="0" applyFont="1" applyBorder="1" applyAlignment="1">
      <alignment horizontal="center"/>
    </xf>
    <xf numFmtId="0" fontId="6" fillId="0" borderId="41" xfId="0" applyFont="1" applyBorder="1" applyAlignment="1">
      <alignment horizontal="center"/>
    </xf>
    <xf numFmtId="0" fontId="8" fillId="0" borderId="40" xfId="0" applyFont="1" applyBorder="1" applyAlignment="1">
      <alignment horizontal="center"/>
    </xf>
    <xf numFmtId="0" fontId="8" fillId="0" borderId="44" xfId="0" applyFont="1" applyBorder="1" applyAlignment="1">
      <alignment horizontal="center"/>
    </xf>
    <xf numFmtId="0" fontId="8" fillId="0" borderId="41" xfId="0" applyFont="1" applyBorder="1" applyAlignment="1">
      <alignment horizontal="center"/>
    </xf>
    <xf numFmtId="0" fontId="7" fillId="0" borderId="40" xfId="0" applyFont="1" applyBorder="1" applyAlignment="1">
      <alignment horizontal="center"/>
    </xf>
    <xf numFmtId="0" fontId="9" fillId="0" borderId="0" xfId="0" applyFont="1" applyFill="1" applyBorder="1" applyAlignment="1">
      <alignment horizontal="left" vertical="top" wrapText="1"/>
    </xf>
    <xf numFmtId="0" fontId="9" fillId="0" borderId="0" xfId="0" applyFont="1" applyBorder="1" applyAlignment="1">
      <alignment horizontal="left" vertical="center" wrapText="1"/>
    </xf>
    <xf numFmtId="0" fontId="9" fillId="0" borderId="0" xfId="0" applyFont="1" applyAlignment="1">
      <alignment horizontal="left" vertical="top" wrapText="1"/>
    </xf>
    <xf numFmtId="0" fontId="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9"/>
  <sheetViews>
    <sheetView tabSelected="1" zoomScaleNormal="100" workbookViewId="0">
      <pane xSplit="1" ySplit="1" topLeftCell="BJ2" activePane="bottomRight" state="frozen"/>
      <selection pane="topRight" activeCell="B1" sqref="B1"/>
      <selection pane="bottomLeft" activeCell="A2" sqref="A2"/>
      <selection pane="bottomRight" activeCell="CC19" sqref="CC19"/>
    </sheetView>
  </sheetViews>
  <sheetFormatPr defaultRowHeight="12.75" x14ac:dyDescent="0.2"/>
  <cols>
    <col min="1" max="1" width="16.42578125" bestFit="1"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hidden="1" customWidth="1"/>
    <col min="54" max="54" width="7.5703125" hidden="1" customWidth="1"/>
    <col min="55" max="55" width="7" hidden="1" customWidth="1"/>
    <col min="56" max="56" width="6.5703125" hidden="1" customWidth="1"/>
    <col min="57" max="57" width="7.140625" hidden="1" customWidth="1"/>
    <col min="58" max="58" width="7" hidden="1" customWidth="1"/>
    <col min="59" max="59" width="6.5703125" hidden="1" customWidth="1"/>
    <col min="60" max="60" width="7.140625" hidden="1" customWidth="1"/>
    <col min="61" max="61" width="0.85546875" hidden="1" customWidth="1"/>
    <col min="62" max="62" width="6.5703125" bestFit="1" customWidth="1"/>
    <col min="63" max="63" width="7.5703125" bestFit="1" customWidth="1"/>
    <col min="64" max="64" width="7" bestFit="1" customWidth="1"/>
    <col min="65" max="65" width="6.5703125" bestFit="1" customWidth="1"/>
    <col min="66" max="66" width="7.5703125" bestFit="1" customWidth="1"/>
    <col min="67" max="67" width="7" bestFit="1" customWidth="1"/>
    <col min="68" max="68" width="6.5703125" bestFit="1" customWidth="1"/>
    <col min="69" max="69" width="7.5703125" bestFit="1" customWidth="1"/>
    <col min="70" max="70" width="7" bestFit="1" customWidth="1"/>
    <col min="71" max="71" width="6.5703125" bestFit="1" customWidth="1"/>
    <col min="72" max="72" width="7.5703125" bestFit="1" customWidth="1"/>
    <col min="73" max="73" width="7" bestFit="1" customWidth="1"/>
    <col min="74" max="74" width="6.5703125" bestFit="1" customWidth="1"/>
    <col min="75" max="75" width="7.5703125" bestFit="1" customWidth="1"/>
    <col min="76" max="76" width="7.28515625" bestFit="1" customWidth="1"/>
  </cols>
  <sheetData>
    <row r="1" spans="1:79" ht="15.75" customHeight="1" x14ac:dyDescent="0.25">
      <c r="A1" s="109" t="s">
        <v>32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row>
    <row r="2" spans="1:79" ht="13.5" thickBot="1" x14ac:dyDescent="0.25">
      <c r="AD2" s="4"/>
      <c r="AE2" s="4"/>
      <c r="AF2" s="4"/>
      <c r="AG2" s="4"/>
      <c r="AH2" s="4"/>
    </row>
    <row r="3" spans="1:79" ht="15.75" customHeight="1" thickBot="1" x14ac:dyDescent="0.3">
      <c r="A3" s="3"/>
      <c r="B3" s="106" t="s">
        <v>15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8"/>
    </row>
    <row r="4" spans="1:79" ht="13.5" thickBot="1" x14ac:dyDescent="0.25">
      <c r="A4" s="27" t="s">
        <v>25</v>
      </c>
      <c r="B4" s="112" t="s">
        <v>19</v>
      </c>
      <c r="C4" s="113"/>
      <c r="D4" s="114"/>
      <c r="E4" s="112" t="s">
        <v>20</v>
      </c>
      <c r="F4" s="113"/>
      <c r="G4" s="114"/>
      <c r="H4" s="112" t="s">
        <v>18</v>
      </c>
      <c r="I4" s="113"/>
      <c r="J4" s="114"/>
      <c r="K4" s="112" t="s">
        <v>17</v>
      </c>
      <c r="L4" s="113"/>
      <c r="M4" s="114"/>
      <c r="N4" s="112" t="s">
        <v>16</v>
      </c>
      <c r="O4" s="113"/>
      <c r="P4" s="114"/>
      <c r="Q4" s="112" t="s">
        <v>21</v>
      </c>
      <c r="R4" s="113"/>
      <c r="S4" s="114"/>
      <c r="T4" s="112" t="s">
        <v>22</v>
      </c>
      <c r="U4" s="113"/>
      <c r="V4" s="114"/>
      <c r="W4" s="112" t="s">
        <v>23</v>
      </c>
      <c r="X4" s="113"/>
      <c r="Y4" s="114"/>
      <c r="Z4" s="112" t="s">
        <v>12</v>
      </c>
      <c r="AA4" s="113"/>
      <c r="AB4" s="114"/>
      <c r="AC4" s="112" t="s">
        <v>13</v>
      </c>
      <c r="AD4" s="113"/>
      <c r="AE4" s="114"/>
      <c r="AF4" s="118">
        <v>2004</v>
      </c>
      <c r="AG4" s="110"/>
      <c r="AH4" s="111"/>
      <c r="AI4" s="110">
        <v>2005</v>
      </c>
      <c r="AJ4" s="110"/>
      <c r="AK4" s="111"/>
      <c r="AL4" s="118">
        <v>2006</v>
      </c>
      <c r="AM4" s="110"/>
      <c r="AN4" s="111"/>
      <c r="AO4" s="118">
        <v>2007</v>
      </c>
      <c r="AP4" s="110"/>
      <c r="AQ4" s="111"/>
      <c r="AR4" s="118">
        <v>2008</v>
      </c>
      <c r="AS4" s="110"/>
      <c r="AT4" s="111"/>
      <c r="AU4" s="118">
        <v>2009</v>
      </c>
      <c r="AV4" s="110"/>
      <c r="AW4" s="111"/>
      <c r="AX4" s="118">
        <v>2010</v>
      </c>
      <c r="AY4" s="110"/>
      <c r="AZ4" s="111"/>
      <c r="BA4" s="118">
        <v>2011</v>
      </c>
      <c r="BB4" s="110"/>
      <c r="BC4" s="111"/>
      <c r="BD4" s="118">
        <v>2012</v>
      </c>
      <c r="BE4" s="110"/>
      <c r="BF4" s="111"/>
      <c r="BG4" s="118">
        <v>2013</v>
      </c>
      <c r="BH4" s="110">
        <v>2013</v>
      </c>
      <c r="BI4" s="111"/>
      <c r="BJ4" s="118">
        <v>2014</v>
      </c>
      <c r="BK4" s="110">
        <v>2013</v>
      </c>
      <c r="BL4" s="111"/>
      <c r="BM4" s="118">
        <v>2015</v>
      </c>
      <c r="BN4" s="110">
        <v>2013</v>
      </c>
      <c r="BO4" s="111"/>
      <c r="BP4" s="118">
        <v>2016</v>
      </c>
      <c r="BQ4" s="110">
        <v>2009</v>
      </c>
      <c r="BR4" s="111"/>
      <c r="BS4" s="115">
        <v>2017</v>
      </c>
      <c r="BT4" s="116"/>
      <c r="BU4" s="117"/>
      <c r="BV4" s="115">
        <v>2018</v>
      </c>
      <c r="BW4" s="116"/>
      <c r="BX4" s="117"/>
      <c r="BY4" s="115">
        <v>2019</v>
      </c>
      <c r="BZ4" s="116"/>
      <c r="CA4" s="117"/>
    </row>
    <row r="5" spans="1:79" ht="20.100000000000001" customHeight="1" thickBot="1" x14ac:dyDescent="0.25">
      <c r="A5" s="91"/>
      <c r="B5" s="95" t="s">
        <v>2</v>
      </c>
      <c r="C5" s="96" t="s">
        <v>3</v>
      </c>
      <c r="D5" s="97" t="s">
        <v>4</v>
      </c>
      <c r="E5" s="95" t="s">
        <v>2</v>
      </c>
      <c r="F5" s="96" t="s">
        <v>3</v>
      </c>
      <c r="G5" s="97" t="s">
        <v>4</v>
      </c>
      <c r="H5" s="95" t="s">
        <v>2</v>
      </c>
      <c r="I5" s="96" t="s">
        <v>3</v>
      </c>
      <c r="J5" s="97" t="s">
        <v>4</v>
      </c>
      <c r="K5" s="95" t="s">
        <v>2</v>
      </c>
      <c r="L5" s="96" t="s">
        <v>3</v>
      </c>
      <c r="M5" s="97" t="s">
        <v>4</v>
      </c>
      <c r="N5" s="95" t="s">
        <v>2</v>
      </c>
      <c r="O5" s="96" t="s">
        <v>3</v>
      </c>
      <c r="P5" s="97" t="s">
        <v>4</v>
      </c>
      <c r="Q5" s="95" t="s">
        <v>2</v>
      </c>
      <c r="R5" s="96" t="s">
        <v>3</v>
      </c>
      <c r="S5" s="97" t="s">
        <v>4</v>
      </c>
      <c r="T5" s="95" t="s">
        <v>2</v>
      </c>
      <c r="U5" s="96" t="s">
        <v>3</v>
      </c>
      <c r="V5" s="97" t="s">
        <v>4</v>
      </c>
      <c r="W5" s="95" t="s">
        <v>2</v>
      </c>
      <c r="X5" s="96" t="s">
        <v>3</v>
      </c>
      <c r="Y5" s="97" t="s">
        <v>4</v>
      </c>
      <c r="Z5" s="98" t="s">
        <v>2</v>
      </c>
      <c r="AA5" s="96" t="s">
        <v>3</v>
      </c>
      <c r="AB5" s="99" t="s">
        <v>4</v>
      </c>
      <c r="AC5" s="98" t="s">
        <v>2</v>
      </c>
      <c r="AD5" s="96" t="s">
        <v>3</v>
      </c>
      <c r="AE5" s="99" t="s">
        <v>4</v>
      </c>
      <c r="AF5" s="98" t="s">
        <v>2</v>
      </c>
      <c r="AG5" s="100" t="s">
        <v>3</v>
      </c>
      <c r="AH5" s="99" t="s">
        <v>4</v>
      </c>
      <c r="AI5" s="101" t="s">
        <v>2</v>
      </c>
      <c r="AJ5" s="101" t="s">
        <v>3</v>
      </c>
      <c r="AK5" s="99" t="s">
        <v>4</v>
      </c>
      <c r="AL5" s="98" t="s">
        <v>2</v>
      </c>
      <c r="AM5" s="96" t="s">
        <v>3</v>
      </c>
      <c r="AN5" s="99" t="s">
        <v>4</v>
      </c>
      <c r="AO5" s="98" t="s">
        <v>2</v>
      </c>
      <c r="AP5" s="96" t="s">
        <v>3</v>
      </c>
      <c r="AQ5" s="99" t="s">
        <v>4</v>
      </c>
      <c r="AR5" s="98" t="s">
        <v>2</v>
      </c>
      <c r="AS5" s="96" t="s">
        <v>3</v>
      </c>
      <c r="AT5" s="99" t="s">
        <v>4</v>
      </c>
      <c r="AU5" s="98" t="s">
        <v>2</v>
      </c>
      <c r="AV5" s="96" t="s">
        <v>3</v>
      </c>
      <c r="AW5" s="99" t="s">
        <v>4</v>
      </c>
      <c r="AX5" s="98" t="s">
        <v>2</v>
      </c>
      <c r="AY5" s="96" t="s">
        <v>3</v>
      </c>
      <c r="AZ5" s="99" t="s">
        <v>4</v>
      </c>
      <c r="BA5" s="98" t="s">
        <v>2</v>
      </c>
      <c r="BB5" s="96" t="s">
        <v>3</v>
      </c>
      <c r="BC5" s="99" t="s">
        <v>4</v>
      </c>
      <c r="BD5" s="98" t="s">
        <v>2</v>
      </c>
      <c r="BE5" s="96" t="s">
        <v>3</v>
      </c>
      <c r="BF5" s="99" t="s">
        <v>4</v>
      </c>
      <c r="BG5" s="98" t="s">
        <v>2</v>
      </c>
      <c r="BH5" s="96" t="s">
        <v>3</v>
      </c>
      <c r="BI5" s="99" t="s">
        <v>4</v>
      </c>
      <c r="BJ5" s="98" t="s">
        <v>2</v>
      </c>
      <c r="BK5" s="96" t="s">
        <v>3</v>
      </c>
      <c r="BL5" s="99" t="s">
        <v>4</v>
      </c>
      <c r="BM5" s="98" t="s">
        <v>2</v>
      </c>
      <c r="BN5" s="96" t="s">
        <v>3</v>
      </c>
      <c r="BO5" s="99" t="s">
        <v>4</v>
      </c>
      <c r="BP5" s="98" t="s">
        <v>2</v>
      </c>
      <c r="BQ5" s="96" t="s">
        <v>3</v>
      </c>
      <c r="BR5" s="99" t="s">
        <v>4</v>
      </c>
      <c r="BS5" s="98" t="s">
        <v>2</v>
      </c>
      <c r="BT5" s="96" t="s">
        <v>3</v>
      </c>
      <c r="BU5" s="99" t="s">
        <v>4</v>
      </c>
      <c r="BV5" s="98" t="s">
        <v>2</v>
      </c>
      <c r="BW5" s="96" t="s">
        <v>3</v>
      </c>
      <c r="BX5" s="99" t="s">
        <v>4</v>
      </c>
      <c r="BY5" s="98" t="s">
        <v>2</v>
      </c>
      <c r="BZ5" s="96" t="s">
        <v>3</v>
      </c>
      <c r="CA5" s="99" t="s">
        <v>14</v>
      </c>
    </row>
    <row r="6" spans="1:79" ht="25.5" x14ac:dyDescent="0.2">
      <c r="A6" s="103" t="s">
        <v>30</v>
      </c>
      <c r="B6" s="71">
        <v>36887</v>
      </c>
      <c r="C6" s="72">
        <v>11479</v>
      </c>
      <c r="D6" s="73">
        <f>SUM(B6:C6)</f>
        <v>48366</v>
      </c>
      <c r="E6" s="74">
        <v>37472</v>
      </c>
      <c r="F6" s="72">
        <v>12253</v>
      </c>
      <c r="G6" s="73">
        <f>SUM(E6:F6)</f>
        <v>49725</v>
      </c>
      <c r="H6" s="74">
        <v>38003</v>
      </c>
      <c r="I6" s="72">
        <v>13352</v>
      </c>
      <c r="J6" s="73">
        <f>SUM(H6:I6)</f>
        <v>51355</v>
      </c>
      <c r="K6" s="74">
        <v>38710</v>
      </c>
      <c r="L6" s="72">
        <v>13626</v>
      </c>
      <c r="M6" s="73">
        <f>SUM(K6:L6)</f>
        <v>52336</v>
      </c>
      <c r="N6" s="74">
        <v>39713</v>
      </c>
      <c r="O6" s="72">
        <v>14220</v>
      </c>
      <c r="P6" s="73">
        <f>SUM(N6:O6)</f>
        <v>53933</v>
      </c>
      <c r="Q6" s="74">
        <v>40925</v>
      </c>
      <c r="R6" s="72">
        <v>14765</v>
      </c>
      <c r="S6" s="73">
        <f>SUM(Q6:R6)</f>
        <v>55690</v>
      </c>
      <c r="T6" s="74">
        <v>41643</v>
      </c>
      <c r="U6" s="72">
        <v>16006</v>
      </c>
      <c r="V6" s="75">
        <f>SUM(T6:U6)</f>
        <v>57649</v>
      </c>
      <c r="W6" s="76">
        <v>43215</v>
      </c>
      <c r="X6" s="77">
        <v>16806</v>
      </c>
      <c r="Y6" s="78">
        <f>SUM(W6:X6)</f>
        <v>60021</v>
      </c>
      <c r="Z6" s="49">
        <v>44054</v>
      </c>
      <c r="AA6" s="47">
        <v>18903</v>
      </c>
      <c r="AB6" s="48">
        <f>SUM(Z6:AA6)</f>
        <v>62957</v>
      </c>
      <c r="AC6" s="49">
        <v>45500</v>
      </c>
      <c r="AD6" s="47">
        <v>20524</v>
      </c>
      <c r="AE6" s="48">
        <f>SUM(AC6:AD6)</f>
        <v>66024</v>
      </c>
      <c r="AF6" s="49">
        <v>46552</v>
      </c>
      <c r="AG6" s="65">
        <v>21960</v>
      </c>
      <c r="AH6" s="48">
        <f>SUM(AF6:AG6)</f>
        <v>68512</v>
      </c>
      <c r="AI6" s="70">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f>65562+905</f>
        <v>66467</v>
      </c>
      <c r="BQ6" s="47">
        <f>44017+9</f>
        <v>44026</v>
      </c>
      <c r="BR6" s="48">
        <f>SUM(BP6:BQ6)</f>
        <v>110493</v>
      </c>
      <c r="BS6" s="49">
        <f>66505+873</f>
        <v>67378</v>
      </c>
      <c r="BT6" s="47">
        <f>45421+9</f>
        <v>45430</v>
      </c>
      <c r="BU6" s="48">
        <f>SUM(BS6:BT6)</f>
        <v>112808</v>
      </c>
      <c r="BV6" s="49">
        <f>67925+830</f>
        <v>68755</v>
      </c>
      <c r="BW6" s="47">
        <f>47033+8</f>
        <v>47041</v>
      </c>
      <c r="BX6" s="48">
        <f>SUM(BV6:BW6)</f>
        <v>115796</v>
      </c>
      <c r="BY6" s="49">
        <f>69967+797</f>
        <v>70764</v>
      </c>
      <c r="BZ6" s="47">
        <f>49184+7</f>
        <v>49191</v>
      </c>
      <c r="CA6" s="48">
        <f>SUM(BY6:BZ6)</f>
        <v>119955</v>
      </c>
    </row>
    <row r="7" spans="1:79"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c r="BS7" s="8"/>
      <c r="BT7" s="29"/>
      <c r="BU7" s="30"/>
      <c r="BV7" s="8"/>
      <c r="BW7" s="29"/>
      <c r="BX7" s="30"/>
      <c r="BY7" s="8"/>
      <c r="BZ7" s="29"/>
      <c r="CA7" s="30"/>
    </row>
    <row r="8" spans="1:79" ht="20.100000000000001" customHeight="1" x14ac:dyDescent="0.2">
      <c r="A8" s="67" t="s">
        <v>5</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c r="BS8" s="8">
        <v>14</v>
      </c>
      <c r="BT8" s="29">
        <f>30215+266</f>
        <v>30481</v>
      </c>
      <c r="BU8" s="30">
        <f>SUM(BS8:BT8)</f>
        <v>30495</v>
      </c>
      <c r="BV8" s="8">
        <v>13</v>
      </c>
      <c r="BW8" s="29">
        <f>257+30000</f>
        <v>30257</v>
      </c>
      <c r="BX8" s="30">
        <f>SUM(BV8:BW8)</f>
        <v>30270</v>
      </c>
      <c r="BY8" s="8">
        <v>1</v>
      </c>
      <c r="BZ8" s="29">
        <f>250+30424</f>
        <v>30674</v>
      </c>
      <c r="CA8" s="30">
        <f>SUM(BY8:BZ8)</f>
        <v>30675</v>
      </c>
    </row>
    <row r="9" spans="1:79"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c r="BS9" s="8"/>
      <c r="BT9" s="29"/>
      <c r="BU9" s="30"/>
      <c r="BV9" s="8"/>
      <c r="BW9" s="29"/>
      <c r="BX9" s="30"/>
      <c r="BY9" s="8"/>
      <c r="BZ9" s="29"/>
      <c r="CA9" s="30"/>
    </row>
    <row r="10" spans="1:79" ht="20.100000000000001" customHeight="1" x14ac:dyDescent="0.2">
      <c r="A10" s="67" t="s">
        <v>6</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c r="BS10" s="8">
        <v>3293</v>
      </c>
      <c r="BT10" s="29">
        <v>1776</v>
      </c>
      <c r="BU10" s="30">
        <f>SUM(BS10:BT10)</f>
        <v>5069</v>
      </c>
      <c r="BV10" s="8">
        <v>3054</v>
      </c>
      <c r="BW10" s="29">
        <v>1689</v>
      </c>
      <c r="BX10" s="30">
        <f>SUM(BV10:BW10)</f>
        <v>4743</v>
      </c>
      <c r="BY10" s="8">
        <v>2882</v>
      </c>
      <c r="BZ10" s="29">
        <v>1610</v>
      </c>
      <c r="CA10" s="30">
        <f>SUM(BY10:BZ10)</f>
        <v>4492</v>
      </c>
    </row>
    <row r="11" spans="1:79"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c r="BS11" s="8"/>
      <c r="BT11" s="29"/>
      <c r="BU11" s="30"/>
      <c r="BV11" s="8"/>
      <c r="BW11" s="29"/>
      <c r="BX11" s="30"/>
      <c r="BY11" s="8"/>
      <c r="BZ11" s="29"/>
      <c r="CA11" s="30"/>
    </row>
    <row r="12" spans="1:79" ht="20.100000000000001" customHeight="1" x14ac:dyDescent="0.2">
      <c r="A12" s="67" t="s">
        <v>7</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c r="BS12" s="8">
        <v>799</v>
      </c>
      <c r="BT12" s="29">
        <v>120</v>
      </c>
      <c r="BU12" s="30">
        <f>SUM(BS12:BT12)</f>
        <v>919</v>
      </c>
      <c r="BV12" s="8">
        <v>753</v>
      </c>
      <c r="BW12" s="29">
        <v>116</v>
      </c>
      <c r="BX12" s="30">
        <f>SUM(BV12:BW12)</f>
        <v>869</v>
      </c>
      <c r="BY12" s="8">
        <v>744</v>
      </c>
      <c r="BZ12" s="29">
        <v>115</v>
      </c>
      <c r="CA12" s="30">
        <f>SUM(BY12:BZ12)</f>
        <v>859</v>
      </c>
    </row>
    <row r="13" spans="1:79" ht="18" customHeight="1" x14ac:dyDescent="0.2">
      <c r="A13" s="68"/>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c r="BS13" s="8"/>
      <c r="BT13" s="29"/>
      <c r="BU13" s="30"/>
      <c r="BV13" s="8"/>
      <c r="BW13" s="29"/>
      <c r="BX13" s="30"/>
      <c r="BY13" s="8"/>
      <c r="BZ13" s="29"/>
      <c r="CA13" s="30"/>
    </row>
    <row r="14" spans="1:79" ht="25.5" x14ac:dyDescent="0.2">
      <c r="A14" s="104" t="s">
        <v>8</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c r="BS14" s="8">
        <f>426+207</f>
        <v>633</v>
      </c>
      <c r="BT14" s="29">
        <f>373+384</f>
        <v>757</v>
      </c>
      <c r="BU14" s="30">
        <f>SUM(BS14:BT14)</f>
        <v>1390</v>
      </c>
      <c r="BV14" s="8">
        <f>403+186</f>
        <v>589</v>
      </c>
      <c r="BW14" s="29">
        <f>364+360</f>
        <v>724</v>
      </c>
      <c r="BX14" s="30">
        <f>SUM(BV14:BW14)</f>
        <v>1313</v>
      </c>
      <c r="BY14" s="8">
        <f>374+179</f>
        <v>553</v>
      </c>
      <c r="BZ14" s="29">
        <f>363+340</f>
        <v>703</v>
      </c>
      <c r="CA14" s="30">
        <f>SUM(BY14:BZ14)</f>
        <v>1256</v>
      </c>
    </row>
    <row r="15" spans="1:79" ht="16.5" customHeight="1" x14ac:dyDescent="0.2">
      <c r="A15" s="68"/>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c r="BS15" s="8"/>
      <c r="BT15" s="29"/>
      <c r="BU15" s="30"/>
      <c r="BV15" s="8"/>
      <c r="BW15" s="29"/>
      <c r="BX15" s="30"/>
      <c r="BY15" s="8"/>
      <c r="BZ15" s="29"/>
      <c r="CA15" s="30"/>
    </row>
    <row r="16" spans="1:79" ht="26.25" thickBot="1" x14ac:dyDescent="0.25">
      <c r="A16" s="105" t="s">
        <v>9</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c r="BS16" s="37">
        <v>0</v>
      </c>
      <c r="BT16" s="38">
        <v>161</v>
      </c>
      <c r="BU16" s="40">
        <f>SUM(BS16:BT16)</f>
        <v>161</v>
      </c>
      <c r="BV16" s="37">
        <v>0</v>
      </c>
      <c r="BW16" s="38">
        <v>158</v>
      </c>
      <c r="BX16" s="40">
        <f>SUM(BV16:BW16)</f>
        <v>158</v>
      </c>
      <c r="BY16" s="37">
        <v>0</v>
      </c>
      <c r="BZ16" s="38">
        <v>148</v>
      </c>
      <c r="CA16" s="40">
        <f>SUM(BY16:BZ16)</f>
        <v>148</v>
      </c>
    </row>
    <row r="17" spans="1:79" ht="20.100000000000001" customHeight="1" thickBot="1" x14ac:dyDescent="0.25">
      <c r="A17" s="69" t="s">
        <v>11</v>
      </c>
      <c r="B17" s="80">
        <f>SUM(B6:B16)</f>
        <v>40261</v>
      </c>
      <c r="C17" s="81">
        <f t="shared" ref="C17:D17" si="7">SUM(C6:C16)</f>
        <v>32756</v>
      </c>
      <c r="D17" s="82">
        <f t="shared" si="7"/>
        <v>73017</v>
      </c>
      <c r="E17" s="80">
        <f t="shared" ref="E17" si="8">SUM(E6:E16)</f>
        <v>41153</v>
      </c>
      <c r="F17" s="81">
        <f t="shared" ref="F17" si="9">SUM(F6:F16)</f>
        <v>34033</v>
      </c>
      <c r="G17" s="82">
        <f t="shared" ref="G17" si="10">SUM(G6:G16)</f>
        <v>75186</v>
      </c>
      <c r="H17" s="80">
        <f t="shared" ref="H17" si="11">SUM(H6:H16)</f>
        <v>42034</v>
      </c>
      <c r="I17" s="81">
        <f t="shared" ref="I17" si="12">SUM(I6:I16)</f>
        <v>35551</v>
      </c>
      <c r="J17" s="82">
        <f t="shared" ref="J17" si="13">SUM(J6:J16)</f>
        <v>77585</v>
      </c>
      <c r="K17" s="79">
        <f t="shared" ref="K17" si="14">SUM(K6:K16)</f>
        <v>43051</v>
      </c>
      <c r="L17" s="79">
        <f t="shared" ref="L17" si="15">SUM(L6:L16)</f>
        <v>36164</v>
      </c>
      <c r="M17" s="89">
        <f t="shared" ref="M17" si="16">SUM(M6:M16)</f>
        <v>79215</v>
      </c>
      <c r="N17" s="80">
        <f t="shared" ref="N17" si="17">SUM(N6:N16)</f>
        <v>44215</v>
      </c>
      <c r="O17" s="79">
        <f t="shared" ref="O17" si="18">SUM(O6:O16)</f>
        <v>37007</v>
      </c>
      <c r="P17" s="90">
        <f t="shared" ref="P17" si="19">SUM(P6:P16)</f>
        <v>81222</v>
      </c>
      <c r="Q17" s="79">
        <f t="shared" ref="Q17" si="20">SUM(Q6:Q16)</f>
        <v>45520</v>
      </c>
      <c r="R17" s="79">
        <f t="shared" ref="R17" si="21">SUM(R6:R16)</f>
        <v>38100</v>
      </c>
      <c r="S17" s="89">
        <f t="shared" ref="S17" si="22">SUM(S6:S16)</f>
        <v>83620</v>
      </c>
      <c r="T17" s="80">
        <f t="shared" ref="T17" si="23">SUM(T6:T16)</f>
        <v>46586</v>
      </c>
      <c r="U17" s="79">
        <f t="shared" ref="U17" si="24">SUM(U6:U16)</f>
        <v>40316</v>
      </c>
      <c r="V17" s="90">
        <f t="shared" ref="V17" si="25">SUM(V6:V16)</f>
        <v>86902</v>
      </c>
      <c r="W17" s="79">
        <f t="shared" ref="W17" si="26">SUM(W6:W16)</f>
        <v>48373</v>
      </c>
      <c r="X17" s="79">
        <f t="shared" ref="X17" si="27">SUM(X6:X16)</f>
        <v>41637</v>
      </c>
      <c r="Y17" s="79">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93">
        <f t="shared" si="31"/>
        <v>127837</v>
      </c>
      <c r="BA17" s="36">
        <f t="shared" si="31"/>
        <v>64911</v>
      </c>
      <c r="BB17" s="33">
        <f t="shared" si="31"/>
        <v>67484</v>
      </c>
      <c r="BC17" s="93">
        <f t="shared" si="31"/>
        <v>132395</v>
      </c>
      <c r="BD17" s="36">
        <f t="shared" si="31"/>
        <v>66579</v>
      </c>
      <c r="BE17" s="33">
        <f t="shared" si="31"/>
        <v>69909</v>
      </c>
      <c r="BF17" s="93">
        <f t="shared" si="31"/>
        <v>136488</v>
      </c>
      <c r="BG17" s="36">
        <f t="shared" si="31"/>
        <v>67160</v>
      </c>
      <c r="BH17" s="33">
        <f t="shared" si="31"/>
        <v>71031</v>
      </c>
      <c r="BI17" s="93">
        <f t="shared" si="31"/>
        <v>138191</v>
      </c>
      <c r="BJ17" s="36">
        <f t="shared" si="31"/>
        <v>69061</v>
      </c>
      <c r="BK17" s="33">
        <f t="shared" si="31"/>
        <v>73699</v>
      </c>
      <c r="BL17" s="93">
        <f t="shared" si="31"/>
        <v>142760</v>
      </c>
      <c r="BM17" s="36">
        <f t="shared" si="31"/>
        <v>70086</v>
      </c>
      <c r="BN17" s="33">
        <f t="shared" si="31"/>
        <v>75307</v>
      </c>
      <c r="BO17" s="93">
        <f t="shared" si="31"/>
        <v>145393</v>
      </c>
      <c r="BP17" s="36">
        <f t="shared" ref="BP17:BR17" si="32">SUM(BP6:BP16)</f>
        <v>71535</v>
      </c>
      <c r="BQ17" s="33">
        <f t="shared" si="32"/>
        <v>77442</v>
      </c>
      <c r="BR17" s="93">
        <f t="shared" si="32"/>
        <v>148977</v>
      </c>
      <c r="BS17" s="36">
        <f t="shared" ref="BS17:BU17" si="33">SUM(BS6:BS16)</f>
        <v>72117</v>
      </c>
      <c r="BT17" s="33">
        <f t="shared" si="33"/>
        <v>78725</v>
      </c>
      <c r="BU17" s="93">
        <f t="shared" si="33"/>
        <v>150842</v>
      </c>
      <c r="BV17" s="36">
        <f t="shared" ref="BV17:BX17" si="34">SUM(BV6:BV16)</f>
        <v>73164</v>
      </c>
      <c r="BW17" s="33">
        <f t="shared" si="34"/>
        <v>79985</v>
      </c>
      <c r="BX17" s="93">
        <f t="shared" si="34"/>
        <v>153149</v>
      </c>
      <c r="BY17" s="36">
        <f t="shared" ref="BY17:CA17" si="35">SUM(BY6:BY16)</f>
        <v>74944</v>
      </c>
      <c r="BZ17" s="33">
        <f t="shared" si="35"/>
        <v>82441</v>
      </c>
      <c r="CA17" s="93">
        <f t="shared" si="35"/>
        <v>157385</v>
      </c>
    </row>
    <row r="18" spans="1:79" ht="26.25" thickBot="1" x14ac:dyDescent="0.25">
      <c r="A18" s="103" t="s">
        <v>28</v>
      </c>
      <c r="B18" s="83" t="s">
        <v>0</v>
      </c>
      <c r="C18" s="50" t="s">
        <v>0</v>
      </c>
      <c r="D18" s="51" t="s">
        <v>0</v>
      </c>
      <c r="E18" s="45">
        <v>283</v>
      </c>
      <c r="F18" s="46">
        <v>12447</v>
      </c>
      <c r="G18" s="52">
        <f t="shared" si="1"/>
        <v>12730</v>
      </c>
      <c r="H18" s="53">
        <v>291</v>
      </c>
      <c r="I18" s="54">
        <v>12464</v>
      </c>
      <c r="J18" s="55">
        <f t="shared" si="2"/>
        <v>12755</v>
      </c>
      <c r="K18" s="87">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94">
        <f>SUM(AX18:AY18)</f>
        <v>15189</v>
      </c>
      <c r="BA18" s="64">
        <f>426+9</f>
        <v>435</v>
      </c>
      <c r="BB18" s="61">
        <f>2524+12411</f>
        <v>14935</v>
      </c>
      <c r="BC18" s="94">
        <f>SUM(BA18:BB18)</f>
        <v>15370</v>
      </c>
      <c r="BD18" s="64">
        <v>444</v>
      </c>
      <c r="BE18" s="61">
        <v>15093</v>
      </c>
      <c r="BF18" s="94">
        <f>SUM(BD18:BE18)</f>
        <v>15537</v>
      </c>
      <c r="BG18" s="60">
        <v>435</v>
      </c>
      <c r="BH18" s="61">
        <v>15185</v>
      </c>
      <c r="BI18" s="94">
        <f>SUM(BG18:BH18)</f>
        <v>15620</v>
      </c>
      <c r="BJ18" s="60">
        <v>449</v>
      </c>
      <c r="BK18" s="61">
        <v>15534</v>
      </c>
      <c r="BL18" s="94">
        <f>SUM(BJ18:BK18)</f>
        <v>15983</v>
      </c>
      <c r="BM18" s="60">
        <v>461</v>
      </c>
      <c r="BN18" s="61">
        <v>15537</v>
      </c>
      <c r="BO18" s="94">
        <f>SUM(BM18:BN18)</f>
        <v>15998</v>
      </c>
      <c r="BP18" s="60">
        <v>477</v>
      </c>
      <c r="BQ18" s="61">
        <v>15855</v>
      </c>
      <c r="BR18" s="94">
        <f>SUM(BP18:BQ18)</f>
        <v>16332</v>
      </c>
      <c r="BS18" s="60">
        <v>507</v>
      </c>
      <c r="BT18" s="61">
        <v>15855</v>
      </c>
      <c r="BU18" s="94">
        <f>SUM(BS18:BT18)</f>
        <v>16362</v>
      </c>
      <c r="BV18" s="60">
        <v>521</v>
      </c>
      <c r="BW18" s="61">
        <v>15928</v>
      </c>
      <c r="BX18" s="94">
        <f>SUM(BV18:BW18)</f>
        <v>16449</v>
      </c>
      <c r="BY18" s="60">
        <v>515</v>
      </c>
      <c r="BZ18" s="61">
        <v>15700</v>
      </c>
      <c r="CA18" s="94">
        <f>SUM(BY18:BZ18)</f>
        <v>16215</v>
      </c>
    </row>
    <row r="19" spans="1:79" ht="20.100000000000001" customHeight="1" thickBot="1" x14ac:dyDescent="0.25">
      <c r="A19" s="11" t="s">
        <v>24</v>
      </c>
      <c r="B19" s="84">
        <f>SUM(B17:B18)</f>
        <v>40261</v>
      </c>
      <c r="C19" s="85">
        <f t="shared" ref="C19:G19" si="36">SUM(C17:C18)</f>
        <v>32756</v>
      </c>
      <c r="D19" s="86">
        <f t="shared" si="36"/>
        <v>73017</v>
      </c>
      <c r="E19" s="84">
        <f t="shared" si="36"/>
        <v>41436</v>
      </c>
      <c r="F19" s="85">
        <f t="shared" si="36"/>
        <v>46480</v>
      </c>
      <c r="G19" s="86">
        <f t="shared" si="36"/>
        <v>87916</v>
      </c>
      <c r="H19" s="12">
        <f t="shared" ref="H19:R19" si="37">SUM(H6:H18)</f>
        <v>84359</v>
      </c>
      <c r="I19" s="13">
        <f t="shared" si="37"/>
        <v>83566</v>
      </c>
      <c r="J19" s="14">
        <f t="shared" si="37"/>
        <v>167925</v>
      </c>
      <c r="K19" s="88">
        <f t="shared" si="37"/>
        <v>86402</v>
      </c>
      <c r="L19" s="13">
        <f t="shared" si="37"/>
        <v>84778</v>
      </c>
      <c r="M19" s="14">
        <f t="shared" si="37"/>
        <v>171180</v>
      </c>
      <c r="N19" s="12">
        <f t="shared" si="37"/>
        <v>88740</v>
      </c>
      <c r="O19" s="13">
        <f t="shared" si="37"/>
        <v>86562</v>
      </c>
      <c r="P19" s="14">
        <f t="shared" si="37"/>
        <v>175302</v>
      </c>
      <c r="Q19" s="12">
        <f t="shared" si="37"/>
        <v>91358</v>
      </c>
      <c r="R19" s="13">
        <f t="shared" si="37"/>
        <v>90528</v>
      </c>
      <c r="S19" s="14">
        <v>98266</v>
      </c>
      <c r="T19" s="12">
        <f t="shared" ref="T19:Y19" si="38">SUM(T6:T18)</f>
        <v>93492</v>
      </c>
      <c r="U19" s="13">
        <f t="shared" si="38"/>
        <v>95759</v>
      </c>
      <c r="V19" s="24">
        <f t="shared" si="38"/>
        <v>189251</v>
      </c>
      <c r="W19" s="22">
        <f t="shared" si="38"/>
        <v>97068</v>
      </c>
      <c r="X19" s="23">
        <f t="shared" si="38"/>
        <v>98512</v>
      </c>
      <c r="Y19" s="24">
        <f t="shared" si="38"/>
        <v>195580</v>
      </c>
      <c r="Z19" s="32">
        <f>SUM(Z17:Z18)</f>
        <v>49895</v>
      </c>
      <c r="AA19" s="33">
        <f t="shared" ref="AA19:AQ19" si="39">SUM(AA17:AA18)</f>
        <v>61910</v>
      </c>
      <c r="AB19" s="34">
        <f t="shared" si="39"/>
        <v>111805</v>
      </c>
      <c r="AC19" s="32">
        <f t="shared" si="39"/>
        <v>51523</v>
      </c>
      <c r="AD19" s="33">
        <f t="shared" si="39"/>
        <v>64006</v>
      </c>
      <c r="AE19" s="35">
        <f t="shared" si="39"/>
        <v>115529</v>
      </c>
      <c r="AF19" s="32">
        <f t="shared" si="39"/>
        <v>52792</v>
      </c>
      <c r="AG19" s="34">
        <f t="shared" si="39"/>
        <v>66034</v>
      </c>
      <c r="AH19" s="35">
        <f t="shared" si="39"/>
        <v>118826</v>
      </c>
      <c r="AI19" s="36">
        <f t="shared" si="39"/>
        <v>53523</v>
      </c>
      <c r="AJ19" s="33">
        <f t="shared" si="39"/>
        <v>67978</v>
      </c>
      <c r="AK19" s="34">
        <f t="shared" si="39"/>
        <v>121501</v>
      </c>
      <c r="AL19" s="32">
        <f t="shared" si="39"/>
        <v>54609</v>
      </c>
      <c r="AM19" s="33">
        <f t="shared" si="39"/>
        <v>69204</v>
      </c>
      <c r="AN19" s="35">
        <f t="shared" si="39"/>
        <v>123813</v>
      </c>
      <c r="AO19" s="32">
        <f t="shared" si="39"/>
        <v>56592</v>
      </c>
      <c r="AP19" s="33">
        <f t="shared" si="39"/>
        <v>71308</v>
      </c>
      <c r="AQ19" s="35">
        <f t="shared" si="39"/>
        <v>127900</v>
      </c>
      <c r="AR19" s="32">
        <f t="shared" ref="AR19:AW19" si="40">SUM(AR17:AR18)</f>
        <v>58535</v>
      </c>
      <c r="AS19" s="33">
        <f t="shared" si="40"/>
        <v>73699</v>
      </c>
      <c r="AT19" s="35">
        <f t="shared" si="40"/>
        <v>132234</v>
      </c>
      <c r="AU19" s="32">
        <f t="shared" si="40"/>
        <v>60586</v>
      </c>
      <c r="AV19" s="33">
        <f t="shared" si="40"/>
        <v>76648</v>
      </c>
      <c r="AW19" s="35">
        <f t="shared" si="40"/>
        <v>137234</v>
      </c>
      <c r="AX19" s="36">
        <f t="shared" ref="AX19:BO19" si="41">SUM(AX17:AX18)</f>
        <v>63302</v>
      </c>
      <c r="AY19" s="33">
        <f t="shared" si="41"/>
        <v>79724</v>
      </c>
      <c r="AZ19" s="93">
        <f t="shared" si="41"/>
        <v>143026</v>
      </c>
      <c r="BA19" s="36">
        <f t="shared" si="41"/>
        <v>65346</v>
      </c>
      <c r="BB19" s="33">
        <f t="shared" si="41"/>
        <v>82419</v>
      </c>
      <c r="BC19" s="93">
        <f t="shared" si="41"/>
        <v>147765</v>
      </c>
      <c r="BD19" s="36">
        <f t="shared" si="41"/>
        <v>67023</v>
      </c>
      <c r="BE19" s="33">
        <f t="shared" si="41"/>
        <v>85002</v>
      </c>
      <c r="BF19" s="93">
        <f t="shared" si="41"/>
        <v>152025</v>
      </c>
      <c r="BG19" s="36">
        <f t="shared" si="41"/>
        <v>67595</v>
      </c>
      <c r="BH19" s="33">
        <f t="shared" si="41"/>
        <v>86216</v>
      </c>
      <c r="BI19" s="93">
        <f t="shared" si="41"/>
        <v>153811</v>
      </c>
      <c r="BJ19" s="36">
        <f t="shared" si="41"/>
        <v>69510</v>
      </c>
      <c r="BK19" s="33">
        <f t="shared" si="41"/>
        <v>89233</v>
      </c>
      <c r="BL19" s="93">
        <f t="shared" si="41"/>
        <v>158743</v>
      </c>
      <c r="BM19" s="36">
        <f t="shared" si="41"/>
        <v>70547</v>
      </c>
      <c r="BN19" s="33">
        <f t="shared" si="41"/>
        <v>90844</v>
      </c>
      <c r="BO19" s="93">
        <f t="shared" si="41"/>
        <v>161391</v>
      </c>
      <c r="BP19" s="36">
        <f t="shared" ref="BP19:BR19" si="42">SUM(BP17:BP18)</f>
        <v>72012</v>
      </c>
      <c r="BQ19" s="33">
        <f t="shared" si="42"/>
        <v>93297</v>
      </c>
      <c r="BR19" s="93">
        <f t="shared" si="42"/>
        <v>165309</v>
      </c>
      <c r="BS19" s="36">
        <f t="shared" ref="BS19:BU19" si="43">SUM(BS17:BS18)</f>
        <v>72624</v>
      </c>
      <c r="BT19" s="33">
        <f t="shared" si="43"/>
        <v>94580</v>
      </c>
      <c r="BU19" s="93">
        <f t="shared" si="43"/>
        <v>167204</v>
      </c>
      <c r="BV19" s="36">
        <f t="shared" ref="BV19:BX19" si="44">SUM(BV17:BV18)</f>
        <v>73685</v>
      </c>
      <c r="BW19" s="33">
        <f t="shared" si="44"/>
        <v>95913</v>
      </c>
      <c r="BX19" s="93">
        <f t="shared" si="44"/>
        <v>169598</v>
      </c>
      <c r="BY19" s="36">
        <f t="shared" ref="BY19:CA19" si="45">SUM(BY17:BY18)</f>
        <v>75459</v>
      </c>
      <c r="BZ19" s="33">
        <f t="shared" si="45"/>
        <v>98141</v>
      </c>
      <c r="CA19" s="93">
        <f t="shared" si="45"/>
        <v>173600</v>
      </c>
    </row>
    <row r="20" spans="1:79"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79" ht="26.25" customHeight="1" x14ac:dyDescent="0.2">
      <c r="A21" s="119" t="s">
        <v>33</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row>
    <row r="22" spans="1:79" ht="12.75" customHeight="1" x14ac:dyDescent="0.2">
      <c r="A22" s="120" t="s">
        <v>26</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row>
    <row r="23" spans="1:79" ht="27.75" customHeight="1" x14ac:dyDescent="0.2">
      <c r="A23" s="121" t="s">
        <v>27</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row>
    <row r="24" spans="1:79" x14ac:dyDescent="0.2">
      <c r="AD24" s="1"/>
      <c r="AE24" s="1"/>
      <c r="AF24" s="1"/>
      <c r="AG24" s="1"/>
      <c r="AH24" s="1"/>
    </row>
    <row r="25" spans="1:79" ht="57.75" customHeight="1" x14ac:dyDescent="0.2">
      <c r="A25" s="121" t="s">
        <v>31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row>
    <row r="26" spans="1:79" x14ac:dyDescent="0.2">
      <c r="AO26" s="28"/>
    </row>
    <row r="27" spans="1:79" x14ac:dyDescent="0.2">
      <c r="A27" s="43"/>
      <c r="AH27" s="28"/>
      <c r="AO27" s="28"/>
      <c r="AU27" s="28"/>
    </row>
    <row r="28" spans="1:79" x14ac:dyDescent="0.2">
      <c r="A28" s="92">
        <v>43844</v>
      </c>
      <c r="AH28" s="15"/>
      <c r="BQ28" s="102"/>
      <c r="BR28" s="102"/>
      <c r="BS28" s="102"/>
      <c r="BT28" s="102"/>
      <c r="BU28" s="102"/>
      <c r="BV28" s="102"/>
      <c r="BW28" s="122" t="s">
        <v>29</v>
      </c>
      <c r="BX28" s="122"/>
      <c r="BY28" s="122"/>
      <c r="BZ28" s="122"/>
      <c r="CA28" s="122"/>
    </row>
    <row r="29" spans="1:79" x14ac:dyDescent="0.2">
      <c r="AH29" s="15"/>
      <c r="BQ29" s="102"/>
      <c r="BR29" s="102"/>
      <c r="BS29" s="102"/>
      <c r="BT29" s="102"/>
      <c r="BU29" s="102"/>
      <c r="BW29" s="122" t="s">
        <v>10</v>
      </c>
      <c r="BX29" s="122"/>
      <c r="BY29" s="122"/>
      <c r="BZ29" s="122"/>
      <c r="CA29" s="122"/>
    </row>
  </sheetData>
  <mergeCells count="34">
    <mergeCell ref="BW28:CA28"/>
    <mergeCell ref="BW29:CA29"/>
    <mergeCell ref="BJ4:BL4"/>
    <mergeCell ref="H4:J4"/>
    <mergeCell ref="K4:M4"/>
    <mergeCell ref="N4:P4"/>
    <mergeCell ref="BD4:BF4"/>
    <mergeCell ref="AX4:AZ4"/>
    <mergeCell ref="BA4:BC4"/>
    <mergeCell ref="Q4:S4"/>
    <mergeCell ref="BG4:BI4"/>
    <mergeCell ref="BP4:BR4"/>
    <mergeCell ref="BS4:BU4"/>
    <mergeCell ref="BM4:BO4"/>
    <mergeCell ref="A21:CA21"/>
    <mergeCell ref="A22:CA22"/>
    <mergeCell ref="A23:CA23"/>
    <mergeCell ref="A25:CA25"/>
    <mergeCell ref="AC4:AE4"/>
    <mergeCell ref="AF4:AH4"/>
    <mergeCell ref="B3:CA3"/>
    <mergeCell ref="A1:CA1"/>
    <mergeCell ref="AI4:AK4"/>
    <mergeCell ref="B4:D4"/>
    <mergeCell ref="E4:G4"/>
    <mergeCell ref="BV4:BX4"/>
    <mergeCell ref="AL4:AN4"/>
    <mergeCell ref="AO4:AQ4"/>
    <mergeCell ref="AR4:AT4"/>
    <mergeCell ref="AU4:AW4"/>
    <mergeCell ref="T4:V4"/>
    <mergeCell ref="W4:Y4"/>
    <mergeCell ref="Z4:AB4"/>
    <mergeCell ref="BY4:CA4"/>
  </mergeCells>
  <phoneticPr fontId="0" type="noConversion"/>
  <pageMargins left="0" right="0" top="0" bottom="0"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2020-01-14T07:23:55Z</cp:lastPrinted>
  <dcterms:created xsi:type="dcterms:W3CDTF">2001-01-11T11:05:18Z</dcterms:created>
  <dcterms:modified xsi:type="dcterms:W3CDTF">2020-01-16T07:28:46Z</dcterms:modified>
</cp:coreProperties>
</file>