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4880" windowHeight="7305"/>
  </bookViews>
  <sheets>
    <sheet name="Annual Expenditure" sheetId="1" r:id="rId1"/>
  </sheets>
  <definedNames>
    <definedName name="_xlnm._FilterDatabase" localSheetId="0" hidden="1">'Annual Expenditure'!$M$3:$M$4</definedName>
  </definedNames>
  <calcPr calcId="124519"/>
</workbook>
</file>

<file path=xl/calcChain.xml><?xml version="1.0" encoding="utf-8"?>
<calcChain xmlns="http://schemas.openxmlformats.org/spreadsheetml/2006/main">
  <c r="S12" i="1"/>
  <c r="T12"/>
  <c r="S20"/>
  <c r="T20"/>
  <c r="S21"/>
  <c r="S24" s="1"/>
  <c r="T21"/>
  <c r="T24" s="1"/>
  <c r="R20"/>
  <c r="R21" s="1"/>
  <c r="R12"/>
  <c r="U5"/>
  <c r="U6"/>
  <c r="U7"/>
  <c r="U8"/>
  <c r="U9"/>
  <c r="U10"/>
  <c r="U11"/>
  <c r="U12"/>
  <c r="U13"/>
  <c r="U14"/>
  <c r="U15"/>
  <c r="U16"/>
  <c r="U17"/>
  <c r="U18"/>
  <c r="U19"/>
  <c r="U20"/>
  <c r="U21"/>
  <c r="R24" l="1"/>
  <c r="U22" l="1"/>
  <c r="U23"/>
  <c r="U24"/>
  <c r="N24"/>
  <c r="M24"/>
  <c r="O23"/>
  <c r="P22"/>
  <c r="O22"/>
  <c r="O24" s="1"/>
  <c r="Q5"/>
  <c r="Q20"/>
  <c r="Q12"/>
  <c r="P17"/>
  <c r="P10"/>
  <c r="P19"/>
  <c r="P18"/>
  <c r="P16"/>
  <c r="P15"/>
  <c r="P14"/>
  <c r="P11"/>
  <c r="P9"/>
  <c r="P8"/>
  <c r="P12" s="1"/>
  <c r="P7"/>
  <c r="P6"/>
  <c r="P5"/>
  <c r="Q21"/>
  <c r="Q24" s="1"/>
  <c r="P20" l="1"/>
  <c r="P21" l="1"/>
  <c r="P24" s="1"/>
</calcChain>
</file>

<file path=xl/sharedStrings.xml><?xml version="1.0" encoding="utf-8"?>
<sst xmlns="http://schemas.openxmlformats.org/spreadsheetml/2006/main" count="50" uniqueCount="32">
  <si>
    <t>Είδος Παροχής</t>
  </si>
  <si>
    <t>£</t>
  </si>
  <si>
    <t>€</t>
  </si>
  <si>
    <t>Σύνταξη Γήρατος</t>
  </si>
  <si>
    <t>Σύνταξη Χηρείας</t>
  </si>
  <si>
    <t>Σύνταξη Ανικανότητας</t>
  </si>
  <si>
    <t>Σύνταξη Αναπηρίας</t>
  </si>
  <si>
    <t>Επίδομα Ορφανίας</t>
  </si>
  <si>
    <t>Επίδομα Αγνοουμένου</t>
  </si>
  <si>
    <t>Παροχή λόγω θανάτου</t>
  </si>
  <si>
    <t>Μερικό Σύνολο</t>
  </si>
  <si>
    <t>Επίδομα Ανεργίας</t>
  </si>
  <si>
    <t>Επίδομα Ασθενείας</t>
  </si>
  <si>
    <t>Επίδομα Μητρότητας</t>
  </si>
  <si>
    <t>Επίδομα Σωματικής Βλάβης</t>
  </si>
  <si>
    <t>Βοήθημα Γάμου</t>
  </si>
  <si>
    <t>Βοήθημα Τοκετού</t>
  </si>
  <si>
    <t>Βοήθημα Κηδείας</t>
  </si>
  <si>
    <t>Γενικό Σύνολο</t>
  </si>
  <si>
    <t>Γενικό Σύνολο πληρωμών</t>
  </si>
  <si>
    <t>Annual expenditure of pensions &amp; benefits Y1997-2011</t>
  </si>
  <si>
    <t xml:space="preserve">Ιατροφαρμακευτική περίθαλψη </t>
  </si>
  <si>
    <t>Διοικητικά και λειτουργικά έξοδα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</si>
  <si>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</si>
  <si>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</si>
  <si>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</si>
  <si>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Ποσοστό μεταβολής 2014/2013</t>
  </si>
  <si>
    <t>2014*</t>
  </si>
  <si>
    <t>* Τα στοιχεία του 2014 δεν είναι ελεγμένα από το Γενικό Ελεγκτή.</t>
  </si>
  <si>
    <t>Πίνακας στον οποίο φαίνεται η ετήσια δαπάνη των παροχών του Ταμείου Koινωνικών Ασφαλίσεων κατά είδος παροχής για τα χρόνια 1997 - 2014</t>
  </si>
  <si>
    <t>** Το βοήθημα γάμου καταργήθηκε για όσους η ημερομηνία γάμου είναι από 1.1.2013 και μετά.</t>
  </si>
  <si>
    <t xml:space="preserve">*** Από 1.1.2013 υπήρξε τροποποίηση στη Νομοθεσία όσον αφορά τον τρόπο υπολογισμού του επιδόματος μητρότητας, από 75% σε 72% των ασφαλιστικών μονάδων που έχει σε πίστη της η ασφαλισμένη κατά το σχετικό έτος εισφορών (Ν. 193(Ι)/2012). 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</si>
</sst>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1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6" fillId="0" borderId="7" xfId="0" applyFont="1" applyBorder="1"/>
    <xf numFmtId="0" fontId="16" fillId="0" borderId="0" xfId="0" applyFont="1"/>
    <xf numFmtId="3" fontId="16" fillId="0" borderId="9" xfId="0" applyNumberFormat="1" applyFont="1" applyBorder="1"/>
    <xf numFmtId="3" fontId="0" fillId="0" borderId="9" xfId="0" applyNumberFormat="1" applyBorder="1"/>
    <xf numFmtId="3" fontId="0" fillId="0" borderId="9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10" fontId="0" fillId="0" borderId="10" xfId="0" applyNumberFormat="1" applyBorder="1"/>
    <xf numFmtId="0" fontId="16" fillId="0" borderId="11" xfId="0" applyFont="1" applyBorder="1"/>
    <xf numFmtId="0" fontId="16" fillId="0" borderId="12" xfId="0" applyFont="1" applyBorder="1"/>
    <xf numFmtId="3" fontId="16" fillId="0" borderId="12" xfId="0" applyNumberFormat="1" applyFont="1" applyBorder="1"/>
    <xf numFmtId="0" fontId="16" fillId="0" borderId="0" xfId="0" applyFont="1" applyAlignment="1"/>
    <xf numFmtId="10" fontId="0" fillId="0" borderId="8" xfId="0" applyNumberFormat="1" applyBorder="1"/>
    <xf numFmtId="0" fontId="16" fillId="0" borderId="5" xfId="0" applyFont="1" applyBorder="1" applyAlignment="1">
      <alignment horizontal="center" vertical="center" wrapText="1"/>
    </xf>
    <xf numFmtId="3" fontId="0" fillId="0" borderId="25" xfId="0" applyNumberFormat="1" applyBorder="1"/>
    <xf numFmtId="3" fontId="18" fillId="0" borderId="1" xfId="0" applyNumberFormat="1" applyFont="1" applyBorder="1"/>
    <xf numFmtId="3" fontId="18" fillId="0" borderId="25" xfId="0" applyNumberFormat="1" applyFont="1" applyBorder="1"/>
    <xf numFmtId="10" fontId="16" fillId="0" borderId="10" xfId="0" applyNumberFormat="1" applyFont="1" applyBorder="1"/>
    <xf numFmtId="10" fontId="16" fillId="0" borderId="13" xfId="0" applyNumberFormat="1" applyFont="1" applyBorder="1"/>
    <xf numFmtId="164" fontId="0" fillId="0" borderId="0" xfId="0" applyNumberForma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topLeftCell="A10" workbookViewId="0">
      <pane xSplit="1" topLeftCell="B1" activePane="topRight" state="frozen"/>
      <selection pane="topRight" activeCell="A31" sqref="A31"/>
    </sheetView>
  </sheetViews>
  <sheetFormatPr defaultRowHeight="15"/>
  <cols>
    <col min="1" max="1" width="50.140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2.7109375" hidden="1" customWidth="1"/>
    <col min="15" max="15" width="12.5703125" hidden="1" customWidth="1"/>
    <col min="16" max="16" width="13.7109375" customWidth="1"/>
    <col min="17" max="20" width="15.7109375" customWidth="1"/>
    <col min="21" max="21" width="12.140625" customWidth="1"/>
  </cols>
  <sheetData>
    <row r="1" spans="1:2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.75" thickBot="1">
      <c r="A2" s="10"/>
    </row>
    <row r="3" spans="1:21" ht="32.25" customHeight="1">
      <c r="A3" s="5" t="s">
        <v>0</v>
      </c>
      <c r="B3" s="29">
        <v>1997</v>
      </c>
      <c r="C3" s="29">
        <v>1998</v>
      </c>
      <c r="D3" s="29">
        <v>1999</v>
      </c>
      <c r="E3" s="29">
        <v>2000</v>
      </c>
      <c r="F3" s="29">
        <v>2001</v>
      </c>
      <c r="G3" s="29">
        <v>2002</v>
      </c>
      <c r="H3" s="29">
        <v>2003</v>
      </c>
      <c r="I3" s="29">
        <v>2004</v>
      </c>
      <c r="J3" s="29">
        <v>2005</v>
      </c>
      <c r="K3" s="29">
        <v>2006</v>
      </c>
      <c r="L3" s="29">
        <v>2007</v>
      </c>
      <c r="M3" s="28">
        <v>2007</v>
      </c>
      <c r="N3" s="28">
        <v>2008</v>
      </c>
      <c r="O3" s="28">
        <v>2009</v>
      </c>
      <c r="P3" s="14">
        <v>2010</v>
      </c>
      <c r="Q3" s="21">
        <v>2011</v>
      </c>
      <c r="R3" s="21">
        <v>2012</v>
      </c>
      <c r="S3" s="21">
        <v>2013</v>
      </c>
      <c r="T3" s="21" t="s">
        <v>27</v>
      </c>
      <c r="U3" s="31" t="s">
        <v>26</v>
      </c>
    </row>
    <row r="4" spans="1:21">
      <c r="A4" s="6"/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  <c r="H4" s="30" t="s">
        <v>1</v>
      </c>
      <c r="I4" s="30" t="s">
        <v>1</v>
      </c>
      <c r="J4" s="30" t="s">
        <v>1</v>
      </c>
      <c r="K4" s="30" t="s">
        <v>1</v>
      </c>
      <c r="L4" s="30" t="s">
        <v>1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32"/>
    </row>
    <row r="5" spans="1:21">
      <c r="A5" s="8" t="s">
        <v>3</v>
      </c>
      <c r="B5" s="2">
        <v>118444395</v>
      </c>
      <c r="C5" s="2">
        <v>127573401</v>
      </c>
      <c r="D5" s="2">
        <v>141609856</v>
      </c>
      <c r="E5" s="2">
        <v>156887446</v>
      </c>
      <c r="F5" s="2">
        <v>170380738</v>
      </c>
      <c r="G5" s="2">
        <v>191471253</v>
      </c>
      <c r="H5" s="2">
        <v>210268651</v>
      </c>
      <c r="I5" s="2">
        <v>227351130</v>
      </c>
      <c r="J5" s="2">
        <v>249774050</v>
      </c>
      <c r="K5" s="2">
        <v>267151949</v>
      </c>
      <c r="L5" s="2">
        <v>292571479</v>
      </c>
      <c r="M5" s="2">
        <v>499888051</v>
      </c>
      <c r="N5" s="2">
        <v>564532613</v>
      </c>
      <c r="O5" s="2">
        <v>619853506</v>
      </c>
      <c r="P5" s="2">
        <f>210223648+250505699+103973859+128788902+7322+4546</f>
        <v>693503976</v>
      </c>
      <c r="Q5" s="2">
        <f>770512832+10538</f>
        <v>770523370</v>
      </c>
      <c r="R5" s="2">
        <v>837080568</v>
      </c>
      <c r="S5" s="22">
        <v>880627117.70000005</v>
      </c>
      <c r="T5" s="22">
        <v>925287392.38999999</v>
      </c>
      <c r="U5" s="15">
        <f>(T5/S5)-1</f>
        <v>5.0714171517500573E-2</v>
      </c>
    </row>
    <row r="6" spans="1:21">
      <c r="A6" s="8" t="s">
        <v>4</v>
      </c>
      <c r="B6" s="2">
        <v>36507058</v>
      </c>
      <c r="C6" s="2">
        <v>38466999</v>
      </c>
      <c r="D6" s="2">
        <v>41693691</v>
      </c>
      <c r="E6" s="2">
        <v>45409874</v>
      </c>
      <c r="F6" s="2">
        <v>48990804</v>
      </c>
      <c r="G6" s="2">
        <v>60898434</v>
      </c>
      <c r="H6" s="2">
        <v>62523268</v>
      </c>
      <c r="I6" s="2">
        <v>65829527</v>
      </c>
      <c r="J6" s="2">
        <v>71506036</v>
      </c>
      <c r="K6" s="2">
        <v>75530189</v>
      </c>
      <c r="L6" s="2">
        <v>78964552</v>
      </c>
      <c r="M6" s="2">
        <v>134918947</v>
      </c>
      <c r="N6" s="2">
        <v>146765103</v>
      </c>
      <c r="O6" s="2">
        <v>153516486</v>
      </c>
      <c r="P6" s="2">
        <f>62154002+73518905+12605433+15242053</f>
        <v>163520393</v>
      </c>
      <c r="Q6" s="2">
        <v>173013251</v>
      </c>
      <c r="R6" s="2">
        <v>180351848</v>
      </c>
      <c r="S6" s="22">
        <v>185068158.50999999</v>
      </c>
      <c r="T6" s="22">
        <v>189657808.13</v>
      </c>
      <c r="U6" s="15">
        <f t="shared" ref="U6:U24" si="0">(T6/S6)-1</f>
        <v>2.4799780021326656E-2</v>
      </c>
    </row>
    <row r="7" spans="1:21">
      <c r="A7" s="8" t="s">
        <v>5</v>
      </c>
      <c r="B7" s="2">
        <v>10891378</v>
      </c>
      <c r="C7" s="2">
        <v>11939549</v>
      </c>
      <c r="D7" s="2">
        <v>12578290</v>
      </c>
      <c r="E7" s="2">
        <v>14272136</v>
      </c>
      <c r="F7" s="2">
        <v>16021849</v>
      </c>
      <c r="G7" s="2">
        <v>17764448</v>
      </c>
      <c r="H7" s="2">
        <v>19361508</v>
      </c>
      <c r="I7" s="2">
        <v>20838267</v>
      </c>
      <c r="J7" s="2">
        <v>23296395</v>
      </c>
      <c r="K7" s="2">
        <v>25772673</v>
      </c>
      <c r="L7" s="2">
        <v>27500566</v>
      </c>
      <c r="M7" s="2">
        <v>46987507</v>
      </c>
      <c r="N7" s="2">
        <v>49833583</v>
      </c>
      <c r="O7" s="2">
        <v>50580114</v>
      </c>
      <c r="P7" s="2">
        <f>16280858+18882796+7831580+9140069</f>
        <v>52135303</v>
      </c>
      <c r="Q7" s="2">
        <v>53479266</v>
      </c>
      <c r="R7" s="2">
        <v>54022051</v>
      </c>
      <c r="S7" s="22">
        <v>51521971.390000001</v>
      </c>
      <c r="T7" s="22">
        <v>48673681.870000005</v>
      </c>
      <c r="U7" s="15">
        <f t="shared" si="0"/>
        <v>-5.5283007290998665E-2</v>
      </c>
    </row>
    <row r="8" spans="1:21">
      <c r="A8" s="8" t="s">
        <v>6</v>
      </c>
      <c r="B8" s="2">
        <v>1367152</v>
      </c>
      <c r="C8" s="2">
        <v>1395052</v>
      </c>
      <c r="D8" s="2">
        <v>1518106</v>
      </c>
      <c r="E8" s="2">
        <v>1617762</v>
      </c>
      <c r="F8" s="2">
        <v>1750231</v>
      </c>
      <c r="G8" s="2">
        <v>1929524</v>
      </c>
      <c r="H8" s="2">
        <v>2028252</v>
      </c>
      <c r="I8" s="2">
        <v>2142807</v>
      </c>
      <c r="J8" s="2">
        <v>2385037</v>
      </c>
      <c r="K8" s="2">
        <v>2545010</v>
      </c>
      <c r="L8" s="2">
        <v>2717398</v>
      </c>
      <c r="M8" s="2">
        <v>4642950</v>
      </c>
      <c r="N8" s="2">
        <v>4812514</v>
      </c>
      <c r="O8" s="2">
        <v>4971184</v>
      </c>
      <c r="P8" s="2">
        <f>1502014+2603757+778834+68589+51225</f>
        <v>5004419</v>
      </c>
      <c r="Q8" s="2">
        <v>5105616</v>
      </c>
      <c r="R8" s="2">
        <v>5023743</v>
      </c>
      <c r="S8" s="22">
        <v>4956114.71</v>
      </c>
      <c r="T8" s="22">
        <v>4903060</v>
      </c>
      <c r="U8" s="15">
        <f t="shared" si="0"/>
        <v>-1.0704899524006328E-2</v>
      </c>
    </row>
    <row r="9" spans="1:21">
      <c r="A9" s="8" t="s">
        <v>7</v>
      </c>
      <c r="B9" s="2">
        <v>857236</v>
      </c>
      <c r="C9" s="2">
        <v>935978</v>
      </c>
      <c r="D9" s="2">
        <v>1038064</v>
      </c>
      <c r="E9" s="2">
        <v>1126991</v>
      </c>
      <c r="F9" s="2">
        <v>1246122</v>
      </c>
      <c r="G9" s="2">
        <v>1341751</v>
      </c>
      <c r="H9" s="2">
        <v>1453560</v>
      </c>
      <c r="I9" s="2">
        <v>1530343</v>
      </c>
      <c r="J9" s="2">
        <v>1713176</v>
      </c>
      <c r="K9" s="2">
        <v>1863953</v>
      </c>
      <c r="L9" s="2">
        <v>1946866</v>
      </c>
      <c r="M9" s="2">
        <v>3326418</v>
      </c>
      <c r="N9" s="2">
        <v>3609383</v>
      </c>
      <c r="O9" s="2">
        <v>3684671</v>
      </c>
      <c r="P9" s="2">
        <f>1978031+76545+1742457+70093</f>
        <v>3867126</v>
      </c>
      <c r="Q9" s="2">
        <v>4315123</v>
      </c>
      <c r="R9" s="2">
        <v>4357023</v>
      </c>
      <c r="S9" s="22">
        <v>4249186</v>
      </c>
      <c r="T9" s="22">
        <v>4146913.77</v>
      </c>
      <c r="U9" s="15">
        <f t="shared" si="0"/>
        <v>-2.4068663974700089E-2</v>
      </c>
    </row>
    <row r="10" spans="1:21">
      <c r="A10" s="8" t="s">
        <v>8</v>
      </c>
      <c r="B10" s="2">
        <v>562217</v>
      </c>
      <c r="C10" s="2">
        <v>559837</v>
      </c>
      <c r="D10" s="2">
        <v>576218</v>
      </c>
      <c r="E10" s="2">
        <v>585672</v>
      </c>
      <c r="F10" s="2">
        <v>601498</v>
      </c>
      <c r="G10" s="2">
        <v>688174</v>
      </c>
      <c r="H10" s="2">
        <v>669068</v>
      </c>
      <c r="I10" s="2">
        <v>667235</v>
      </c>
      <c r="J10" s="2">
        <v>677432</v>
      </c>
      <c r="K10" s="2">
        <v>673517</v>
      </c>
      <c r="L10" s="2">
        <v>642487</v>
      </c>
      <c r="M10" s="2">
        <v>1097754</v>
      </c>
      <c r="N10" s="2">
        <v>1207891</v>
      </c>
      <c r="O10" s="2">
        <v>1170030</v>
      </c>
      <c r="P10" s="2">
        <f>592519+538338</f>
        <v>1130857</v>
      </c>
      <c r="Q10" s="2">
        <v>1099417</v>
      </c>
      <c r="R10" s="2">
        <v>1094348</v>
      </c>
      <c r="S10" s="22">
        <v>1061280.27</v>
      </c>
      <c r="T10" s="22">
        <v>999620.38</v>
      </c>
      <c r="U10" s="15">
        <f t="shared" si="0"/>
        <v>-5.8099534819393228E-2</v>
      </c>
    </row>
    <row r="11" spans="1:21">
      <c r="A11" s="8" t="s">
        <v>9</v>
      </c>
      <c r="B11" s="2">
        <v>925202</v>
      </c>
      <c r="C11" s="2">
        <v>971089</v>
      </c>
      <c r="D11" s="2">
        <v>1017126</v>
      </c>
      <c r="E11" s="2">
        <v>1032155</v>
      </c>
      <c r="F11" s="2">
        <v>907784</v>
      </c>
      <c r="G11" s="2">
        <v>1084770</v>
      </c>
      <c r="H11" s="2">
        <v>1073882</v>
      </c>
      <c r="I11" s="2">
        <v>1138126</v>
      </c>
      <c r="J11" s="2">
        <v>1189445</v>
      </c>
      <c r="K11" s="2">
        <v>1178666</v>
      </c>
      <c r="L11" s="2">
        <v>1262828</v>
      </c>
      <c r="M11" s="2">
        <v>2157670</v>
      </c>
      <c r="N11" s="2">
        <v>2278306</v>
      </c>
      <c r="O11" s="2">
        <v>2456809</v>
      </c>
      <c r="P11" s="2">
        <f>1333511+800133+375352</f>
        <v>2508996</v>
      </c>
      <c r="Q11" s="2">
        <v>2567433</v>
      </c>
      <c r="R11" s="2">
        <v>2624340</v>
      </c>
      <c r="S11" s="22">
        <v>2613569.85</v>
      </c>
      <c r="T11" s="22">
        <v>2535377.98</v>
      </c>
      <c r="U11" s="15">
        <f t="shared" si="0"/>
        <v>-2.9917650756493108E-2</v>
      </c>
    </row>
    <row r="12" spans="1:21">
      <c r="A12" s="9" t="s">
        <v>10</v>
      </c>
      <c r="B12" s="3">
        <v>169554638</v>
      </c>
      <c r="C12" s="3">
        <v>181841905</v>
      </c>
      <c r="D12" s="3">
        <v>200031351</v>
      </c>
      <c r="E12" s="3">
        <v>220932036</v>
      </c>
      <c r="F12" s="3">
        <v>239899026</v>
      </c>
      <c r="G12" s="3">
        <v>275178354</v>
      </c>
      <c r="H12" s="3">
        <v>297378189</v>
      </c>
      <c r="I12" s="3">
        <v>319497435</v>
      </c>
      <c r="J12" s="3">
        <v>350541571</v>
      </c>
      <c r="K12" s="3">
        <v>374715957</v>
      </c>
      <c r="L12" s="3">
        <v>405606176</v>
      </c>
      <c r="M12" s="3">
        <v>693019297</v>
      </c>
      <c r="N12" s="3">
        <v>773039393</v>
      </c>
      <c r="O12" s="3">
        <v>836232800</v>
      </c>
      <c r="P12" s="11">
        <f>SUM(P5:P11)</f>
        <v>921671070</v>
      </c>
      <c r="Q12" s="11">
        <f>SUM(Q5:Q11)</f>
        <v>1010103476</v>
      </c>
      <c r="R12" s="11">
        <f>SUM(R5:R11)</f>
        <v>1084553921</v>
      </c>
      <c r="S12" s="11">
        <f t="shared" ref="S12:T12" si="1">SUM(S5:S11)</f>
        <v>1130097398.4300001</v>
      </c>
      <c r="T12" s="11">
        <f t="shared" si="1"/>
        <v>1176203854.52</v>
      </c>
      <c r="U12" s="25">
        <f t="shared" si="0"/>
        <v>4.0798656960058244E-2</v>
      </c>
    </row>
    <row r="13" spans="1:21">
      <c r="A13" s="8" t="s">
        <v>11</v>
      </c>
      <c r="B13" s="2">
        <v>19278235</v>
      </c>
      <c r="C13" s="2">
        <v>18971764</v>
      </c>
      <c r="D13" s="2">
        <v>22851680</v>
      </c>
      <c r="E13" s="2">
        <v>23604708</v>
      </c>
      <c r="F13" s="2">
        <v>19973230</v>
      </c>
      <c r="G13" s="2">
        <v>23631403</v>
      </c>
      <c r="H13" s="2">
        <v>27804102</v>
      </c>
      <c r="I13" s="2">
        <v>28276029</v>
      </c>
      <c r="J13" s="2">
        <v>31799369</v>
      </c>
      <c r="K13" s="2">
        <v>33375431</v>
      </c>
      <c r="L13" s="2">
        <v>32080238</v>
      </c>
      <c r="M13" s="2">
        <v>54812341</v>
      </c>
      <c r="N13" s="2">
        <v>54291437</v>
      </c>
      <c r="O13" s="2">
        <v>77869786</v>
      </c>
      <c r="P13" s="2">
        <v>85809195</v>
      </c>
      <c r="Q13" s="2">
        <v>98390894</v>
      </c>
      <c r="R13" s="2">
        <v>124468629</v>
      </c>
      <c r="S13" s="22">
        <v>150239187.59999999</v>
      </c>
      <c r="T13" s="22">
        <v>117040680</v>
      </c>
      <c r="U13" s="15">
        <f t="shared" si="0"/>
        <v>-0.22097102713566585</v>
      </c>
    </row>
    <row r="14" spans="1:21">
      <c r="A14" s="8" t="s">
        <v>12</v>
      </c>
      <c r="B14" s="2">
        <v>9536494</v>
      </c>
      <c r="C14" s="2">
        <v>9740281</v>
      </c>
      <c r="D14" s="2">
        <v>9559330</v>
      </c>
      <c r="E14" s="2">
        <v>13368115</v>
      </c>
      <c r="F14" s="2">
        <v>12396425</v>
      </c>
      <c r="G14" s="2">
        <v>12614133</v>
      </c>
      <c r="H14" s="2">
        <v>14666638</v>
      </c>
      <c r="I14" s="2">
        <v>15238204</v>
      </c>
      <c r="J14" s="2">
        <v>14886306</v>
      </c>
      <c r="K14" s="2">
        <v>16575824</v>
      </c>
      <c r="L14" s="2">
        <v>17619106</v>
      </c>
      <c r="M14" s="2">
        <v>30104030</v>
      </c>
      <c r="N14" s="2">
        <v>33655016</v>
      </c>
      <c r="O14" s="2">
        <v>36845847</v>
      </c>
      <c r="P14" s="2">
        <f>12689532+9122230+20299576</f>
        <v>42111338</v>
      </c>
      <c r="Q14" s="2">
        <v>36353281</v>
      </c>
      <c r="R14" s="2">
        <v>41788284</v>
      </c>
      <c r="S14" s="22">
        <v>33323258.670000002</v>
      </c>
      <c r="T14" s="22">
        <v>33236520.75</v>
      </c>
      <c r="U14" s="15">
        <f t="shared" si="0"/>
        <v>-2.602924307582466E-3</v>
      </c>
    </row>
    <row r="15" spans="1:21">
      <c r="A15" s="8" t="s">
        <v>13</v>
      </c>
      <c r="B15" s="2">
        <v>4870124</v>
      </c>
      <c r="C15" s="2">
        <v>5527786</v>
      </c>
      <c r="D15" s="2">
        <v>5219934</v>
      </c>
      <c r="E15" s="2">
        <v>6865380</v>
      </c>
      <c r="F15" s="2">
        <v>6503885</v>
      </c>
      <c r="G15" s="2">
        <v>6833118</v>
      </c>
      <c r="H15" s="2">
        <v>7555682</v>
      </c>
      <c r="I15" s="2">
        <v>8181126</v>
      </c>
      <c r="J15" s="2">
        <v>8776146</v>
      </c>
      <c r="K15" s="2">
        <v>10049113</v>
      </c>
      <c r="L15" s="2">
        <v>9965116</v>
      </c>
      <c r="M15" s="2">
        <v>17026412</v>
      </c>
      <c r="N15" s="2">
        <v>23282789</v>
      </c>
      <c r="O15" s="2">
        <v>25498581</v>
      </c>
      <c r="P15" s="2">
        <f>7728772+9070767+14358178</f>
        <v>31157717</v>
      </c>
      <c r="Q15" s="2">
        <v>29481906</v>
      </c>
      <c r="R15" s="2">
        <v>32848209</v>
      </c>
      <c r="S15" s="22">
        <v>30859611.210000001</v>
      </c>
      <c r="T15" s="22">
        <v>29300779.899999999</v>
      </c>
      <c r="U15" s="15">
        <f t="shared" si="0"/>
        <v>-5.0513640609148869E-2</v>
      </c>
    </row>
    <row r="16" spans="1:21">
      <c r="A16" s="8" t="s">
        <v>14</v>
      </c>
      <c r="B16" s="2">
        <v>674589</v>
      </c>
      <c r="C16" s="2">
        <v>732339</v>
      </c>
      <c r="D16" s="2">
        <v>834623</v>
      </c>
      <c r="E16" s="2">
        <v>987936</v>
      </c>
      <c r="F16" s="2">
        <v>995149</v>
      </c>
      <c r="G16" s="2">
        <v>991619</v>
      </c>
      <c r="H16" s="2">
        <v>1094343</v>
      </c>
      <c r="I16" s="2">
        <v>1292807</v>
      </c>
      <c r="J16" s="2">
        <v>1332993</v>
      </c>
      <c r="K16" s="2">
        <v>1335464</v>
      </c>
      <c r="L16" s="2">
        <v>1226916</v>
      </c>
      <c r="M16" s="2">
        <v>2096310</v>
      </c>
      <c r="N16" s="2">
        <v>2281024</v>
      </c>
      <c r="O16" s="2">
        <v>2427696</v>
      </c>
      <c r="P16" s="2">
        <f>485873+320124+1034342</f>
        <v>1840339</v>
      </c>
      <c r="Q16" s="2">
        <v>2002774</v>
      </c>
      <c r="R16" s="2">
        <v>1810863</v>
      </c>
      <c r="S16" s="22">
        <v>1624721.85</v>
      </c>
      <c r="T16" s="22">
        <v>1283243.21</v>
      </c>
      <c r="U16" s="15">
        <f t="shared" si="0"/>
        <v>-0.21017667731864387</v>
      </c>
    </row>
    <row r="17" spans="1:25">
      <c r="A17" s="8" t="s">
        <v>15</v>
      </c>
      <c r="B17" s="2">
        <v>488437</v>
      </c>
      <c r="C17" s="2">
        <v>526081</v>
      </c>
      <c r="D17" s="2">
        <v>534879</v>
      </c>
      <c r="E17" s="2">
        <v>531145</v>
      </c>
      <c r="F17" s="2">
        <v>617032</v>
      </c>
      <c r="G17" s="2">
        <v>700472</v>
      </c>
      <c r="H17" s="2">
        <v>988827</v>
      </c>
      <c r="I17" s="2">
        <v>886000</v>
      </c>
      <c r="J17" s="2">
        <v>982840</v>
      </c>
      <c r="K17" s="2">
        <v>1238177</v>
      </c>
      <c r="L17" s="2">
        <v>987429</v>
      </c>
      <c r="M17" s="2">
        <v>1687123</v>
      </c>
      <c r="N17" s="2">
        <v>2330568</v>
      </c>
      <c r="O17" s="2">
        <v>2133043</v>
      </c>
      <c r="P17" s="2">
        <f>1302792+1303535</f>
        <v>2606327</v>
      </c>
      <c r="Q17" s="2">
        <v>2496284</v>
      </c>
      <c r="R17" s="2">
        <v>3405790</v>
      </c>
      <c r="S17" s="22">
        <v>917693.45</v>
      </c>
      <c r="T17" s="22">
        <v>3909.84</v>
      </c>
      <c r="U17" s="15">
        <f t="shared" si="0"/>
        <v>-0.99573949231085823</v>
      </c>
    </row>
    <row r="18" spans="1:25">
      <c r="A18" s="8" t="s">
        <v>16</v>
      </c>
      <c r="B18" s="2">
        <v>1351907</v>
      </c>
      <c r="C18" s="2">
        <v>1374931</v>
      </c>
      <c r="D18" s="2">
        <v>1302362</v>
      </c>
      <c r="E18" s="2">
        <v>1484688</v>
      </c>
      <c r="F18" s="2">
        <v>1406141</v>
      </c>
      <c r="G18" s="2">
        <v>1406685</v>
      </c>
      <c r="H18" s="2">
        <v>1460480</v>
      </c>
      <c r="I18" s="2">
        <v>1505796</v>
      </c>
      <c r="J18" s="2">
        <v>1559315</v>
      </c>
      <c r="K18" s="2">
        <v>1901550</v>
      </c>
      <c r="L18" s="2">
        <v>1554855</v>
      </c>
      <c r="M18" s="2">
        <v>2656627</v>
      </c>
      <c r="N18" s="2">
        <v>3609585</v>
      </c>
      <c r="O18" s="2">
        <v>3416800</v>
      </c>
      <c r="P18" s="2">
        <f>1650192+2411138</f>
        <v>4061330</v>
      </c>
      <c r="Q18" s="2">
        <v>4249553</v>
      </c>
      <c r="R18" s="2">
        <v>4788171</v>
      </c>
      <c r="S18" s="22">
        <v>4284449.75</v>
      </c>
      <c r="T18" s="22">
        <v>4485971.75</v>
      </c>
      <c r="U18" s="15">
        <f t="shared" si="0"/>
        <v>4.7035678268837255E-2</v>
      </c>
    </row>
    <row r="19" spans="1:25">
      <c r="A19" s="8" t="s">
        <v>17</v>
      </c>
      <c r="B19" s="2">
        <v>890629</v>
      </c>
      <c r="C19" s="2">
        <v>985069</v>
      </c>
      <c r="D19" s="2">
        <v>913423</v>
      </c>
      <c r="E19" s="2">
        <v>1123376</v>
      </c>
      <c r="F19" s="2">
        <v>1001753</v>
      </c>
      <c r="G19" s="2">
        <v>1089232</v>
      </c>
      <c r="H19" s="2">
        <v>1149427</v>
      </c>
      <c r="I19" s="2">
        <v>1182098</v>
      </c>
      <c r="J19" s="2">
        <v>1296577</v>
      </c>
      <c r="K19" s="2">
        <v>1335631</v>
      </c>
      <c r="L19" s="2">
        <v>1322489</v>
      </c>
      <c r="M19" s="2">
        <v>2259607</v>
      </c>
      <c r="N19" s="2">
        <v>2464692</v>
      </c>
      <c r="O19" s="2">
        <v>2600661</v>
      </c>
      <c r="P19" s="2">
        <f>1257699+1531967</f>
        <v>2789666</v>
      </c>
      <c r="Q19" s="2">
        <v>2586468</v>
      </c>
      <c r="R19" s="2">
        <v>3307573</v>
      </c>
      <c r="S19" s="22">
        <v>1958618.63</v>
      </c>
      <c r="T19" s="22">
        <v>1990478.87</v>
      </c>
      <c r="U19" s="15">
        <f t="shared" si="0"/>
        <v>1.6266688936784179E-2</v>
      </c>
    </row>
    <row r="20" spans="1:25">
      <c r="A20" s="9" t="s">
        <v>10</v>
      </c>
      <c r="B20" s="3">
        <v>37090415</v>
      </c>
      <c r="C20" s="3">
        <v>37858251</v>
      </c>
      <c r="D20" s="3">
        <v>41216231</v>
      </c>
      <c r="E20" s="3">
        <v>47965348</v>
      </c>
      <c r="F20" s="3">
        <v>42893615</v>
      </c>
      <c r="G20" s="3">
        <v>47266662</v>
      </c>
      <c r="H20" s="3">
        <v>54719499</v>
      </c>
      <c r="I20" s="3">
        <v>56562060</v>
      </c>
      <c r="J20" s="3">
        <v>60633546</v>
      </c>
      <c r="K20" s="3">
        <v>65811190</v>
      </c>
      <c r="L20" s="3">
        <v>64756149</v>
      </c>
      <c r="M20" s="3">
        <v>110642450</v>
      </c>
      <c r="N20" s="3">
        <v>121915111</v>
      </c>
      <c r="O20" s="3">
        <v>150792414</v>
      </c>
      <c r="P20" s="11">
        <f>SUM(P13:P19)</f>
        <v>170375912</v>
      </c>
      <c r="Q20" s="11">
        <f>SUM(Q13:Q19)</f>
        <v>175561160</v>
      </c>
      <c r="R20" s="11">
        <f>SUM(R13:R19)</f>
        <v>212417519</v>
      </c>
      <c r="S20" s="11">
        <f>SUM(S13:S19)</f>
        <v>223207541.15999997</v>
      </c>
      <c r="T20" s="11">
        <f>SUM(T13:T19)</f>
        <v>187341584.32000002</v>
      </c>
      <c r="U20" s="25">
        <f t="shared" si="0"/>
        <v>-0.16068434181751257</v>
      </c>
    </row>
    <row r="21" spans="1:25">
      <c r="A21" s="9" t="s">
        <v>18</v>
      </c>
      <c r="B21" s="3">
        <v>206645053</v>
      </c>
      <c r="C21" s="3">
        <v>219700156</v>
      </c>
      <c r="D21" s="3">
        <v>241247582</v>
      </c>
      <c r="E21" s="3">
        <v>268897384</v>
      </c>
      <c r="F21" s="3">
        <v>282792641</v>
      </c>
      <c r="G21" s="3">
        <v>322445016</v>
      </c>
      <c r="H21" s="3">
        <v>352097688</v>
      </c>
      <c r="I21" s="3">
        <v>376059495</v>
      </c>
      <c r="J21" s="3">
        <v>411175117</v>
      </c>
      <c r="K21" s="3">
        <v>440527147</v>
      </c>
      <c r="L21" s="3">
        <v>470362325</v>
      </c>
      <c r="M21" s="3">
        <v>803661746</v>
      </c>
      <c r="N21" s="3">
        <v>894954504</v>
      </c>
      <c r="O21" s="3">
        <v>987025214</v>
      </c>
      <c r="P21" s="3">
        <f>P12+P20</f>
        <v>1092046982</v>
      </c>
      <c r="Q21" s="3">
        <f>Q12+Q20</f>
        <v>1185664636</v>
      </c>
      <c r="R21" s="3">
        <f>R12+R20</f>
        <v>1296971440</v>
      </c>
      <c r="S21" s="3">
        <f>S12+S20</f>
        <v>1353304939.5900002</v>
      </c>
      <c r="T21" s="3">
        <f>T12+T20</f>
        <v>1363545438.8399999</v>
      </c>
      <c r="U21" s="25">
        <f t="shared" si="0"/>
        <v>7.5670301278161212E-3</v>
      </c>
    </row>
    <row r="22" spans="1:25">
      <c r="A22" s="8" t="s">
        <v>21</v>
      </c>
      <c r="B22" s="1"/>
      <c r="C22" s="1"/>
      <c r="D22" s="1"/>
      <c r="E22" s="1"/>
      <c r="F22" s="1"/>
      <c r="G22" s="1"/>
      <c r="H22" s="1"/>
      <c r="I22" s="1"/>
      <c r="J22" s="2">
        <v>2392580</v>
      </c>
      <c r="K22" s="2">
        <v>2475126</v>
      </c>
      <c r="L22" s="2">
        <v>3340972</v>
      </c>
      <c r="M22" s="2">
        <v>5708390</v>
      </c>
      <c r="N22" s="2">
        <v>6273638</v>
      </c>
      <c r="O22" s="2">
        <f>6812581+142970</f>
        <v>6955551</v>
      </c>
      <c r="P22" s="2">
        <f>7471310+16459+105343</f>
        <v>7593112</v>
      </c>
      <c r="Q22" s="2">
        <v>8222300</v>
      </c>
      <c r="R22" s="2">
        <v>8019301</v>
      </c>
      <c r="S22" s="22">
        <v>7481107</v>
      </c>
      <c r="T22" s="22">
        <v>6988097.5199999996</v>
      </c>
      <c r="U22" s="15">
        <f t="shared" si="0"/>
        <v>-6.5900605351587704E-2</v>
      </c>
    </row>
    <row r="23" spans="1:25" ht="15.75" thickBot="1">
      <c r="A23" s="8" t="s">
        <v>22</v>
      </c>
      <c r="B23" s="1"/>
      <c r="C23" s="1"/>
      <c r="D23" s="1"/>
      <c r="E23" s="2">
        <v>3363964</v>
      </c>
      <c r="F23" s="2">
        <v>3316699</v>
      </c>
      <c r="G23" s="2">
        <v>3360503</v>
      </c>
      <c r="H23" s="2">
        <v>4319546</v>
      </c>
      <c r="I23" s="2">
        <v>4669481</v>
      </c>
      <c r="J23" s="2">
        <v>4858212</v>
      </c>
      <c r="K23" s="2">
        <v>5026970</v>
      </c>
      <c r="L23" s="2">
        <v>5300984</v>
      </c>
      <c r="M23" s="2">
        <v>9057269</v>
      </c>
      <c r="N23" s="2">
        <v>9917473</v>
      </c>
      <c r="O23" s="2">
        <f>9865370+427150</f>
        <v>10292520</v>
      </c>
      <c r="P23" s="12">
        <v>10480304</v>
      </c>
      <c r="Q23" s="13">
        <v>10744338</v>
      </c>
      <c r="R23" s="23">
        <v>10899056</v>
      </c>
      <c r="S23" s="24">
        <v>9263318</v>
      </c>
      <c r="T23" s="24">
        <v>8769997</v>
      </c>
      <c r="U23" s="20">
        <f t="shared" si="0"/>
        <v>-5.3255323848322988E-2</v>
      </c>
    </row>
    <row r="24" spans="1:25" ht="15.75" thickBot="1">
      <c r="A24" s="16" t="s">
        <v>19</v>
      </c>
      <c r="B24" s="17"/>
      <c r="C24" s="17"/>
      <c r="D24" s="17"/>
      <c r="E24" s="17"/>
      <c r="F24" s="17"/>
      <c r="G24" s="17"/>
      <c r="H24" s="17"/>
      <c r="I24" s="17"/>
      <c r="J24" s="18">
        <v>418425909</v>
      </c>
      <c r="K24" s="18">
        <v>448029243</v>
      </c>
      <c r="L24" s="18">
        <v>479004281</v>
      </c>
      <c r="M24" s="18">
        <f>M21+M22+M23</f>
        <v>818427405</v>
      </c>
      <c r="N24" s="18">
        <f t="shared" ref="N24:T24" si="2">N21+N22+N23</f>
        <v>911145615</v>
      </c>
      <c r="O24" s="18">
        <f t="shared" si="2"/>
        <v>1004273285</v>
      </c>
      <c r="P24" s="18">
        <f t="shared" si="2"/>
        <v>1110120398</v>
      </c>
      <c r="Q24" s="18">
        <f t="shared" si="2"/>
        <v>1204631274</v>
      </c>
      <c r="R24" s="18">
        <f t="shared" si="2"/>
        <v>1315889797</v>
      </c>
      <c r="S24" s="18">
        <f t="shared" si="2"/>
        <v>1370049364.5900002</v>
      </c>
      <c r="T24" s="18">
        <f t="shared" si="2"/>
        <v>1379303533.3599999</v>
      </c>
      <c r="U24" s="26">
        <f t="shared" si="0"/>
        <v>6.7546243290066421E-3</v>
      </c>
    </row>
    <row r="25" spans="1: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5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5">
      <c r="A27" s="34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5">
      <c r="A28" s="35" t="s">
        <v>30</v>
      </c>
    </row>
    <row r="29" spans="1:25" ht="30.75" customHeight="1">
      <c r="A29" s="36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>
      <c r="Q30" s="33" t="s">
        <v>24</v>
      </c>
      <c r="R30" s="33"/>
      <c r="S30" s="33"/>
      <c r="T30" s="33"/>
      <c r="U30" s="33"/>
    </row>
    <row r="31" spans="1:25">
      <c r="A31" t="s">
        <v>20</v>
      </c>
      <c r="Q31" s="33" t="s">
        <v>25</v>
      </c>
      <c r="R31" s="33"/>
      <c r="S31" s="33"/>
      <c r="T31" s="33"/>
      <c r="U31" s="33"/>
    </row>
    <row r="32" spans="1:25">
      <c r="A32" s="27">
        <v>42244</v>
      </c>
    </row>
  </sheetData>
  <mergeCells count="6">
    <mergeCell ref="U3:U4"/>
    <mergeCell ref="Q30:U30"/>
    <mergeCell ref="Q31:U31"/>
    <mergeCell ref="A26:U26"/>
    <mergeCell ref="A27:U27"/>
    <mergeCell ref="A29:Y29"/>
  </mergeCells>
  <pageMargins left="0" right="0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mchrysostomou</cp:lastModifiedBy>
  <cp:lastPrinted>2015-09-24T05:23:28Z</cp:lastPrinted>
  <dcterms:created xsi:type="dcterms:W3CDTF">2010-09-01T15:10:08Z</dcterms:created>
  <dcterms:modified xsi:type="dcterms:W3CDTF">2015-09-24T05:23:34Z</dcterms:modified>
</cp:coreProperties>
</file>