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35" windowHeight="5640" firstSheet="1" activeTab="2"/>
  </bookViews>
  <sheets>
    <sheet name="Chart Total" sheetId="1" r:id="rId1"/>
    <sheet name="amount total" sheetId="2" r:id="rId2"/>
    <sheet name="Total" sheetId="3" r:id="rId3"/>
    <sheet name="Chart ΞΕΝ" sheetId="4" r:id="rId4"/>
    <sheet name="amount ΞΕΝ" sheetId="5" r:id="rId5"/>
    <sheet name="ΞΕΝ" sheetId="6" r:id="rId6"/>
    <sheet name="Chart ΑΝΑ" sheetId="7" r:id="rId7"/>
    <sheet name="amount ΑΝΑ" sheetId="8" r:id="rId8"/>
    <sheet name="ΑΝΑ" sheetId="9" r:id="rId9"/>
  </sheets>
  <definedNames/>
  <calcPr fullCalcOnLoad="1"/>
</workbook>
</file>

<file path=xl/sharedStrings.xml><?xml version="1.0" encoding="utf-8"?>
<sst xmlns="http://schemas.openxmlformats.org/spreadsheetml/2006/main" count="198" uniqueCount="32">
  <si>
    <t>Α. ΞΕΝΟΔΟΧΕΙΑ</t>
  </si>
  <si>
    <t>Β. ΕΣΤΙΑΤΟΡΙΑ / ΚΕΝΤΡΑ ΑΝΑΨΥΧΗΣ</t>
  </si>
  <si>
    <t>Γ. ΣΥΝΑΦΕΙΣ ΔΡΑΣΤΗΡΙΟΤΗΤΕΣ ΜΕ ΤΟΥΡΙΣΤΙΚΗ ΒΙΟΜΗΧΑΝΙΑ</t>
  </si>
  <si>
    <t>Δ. ΣΥΝΟΛΟ</t>
  </si>
  <si>
    <t>ΚΛΑΔΟΣ ΣΤΑΤΙΣΤΙΚΗΣ</t>
  </si>
  <si>
    <t>ΥΠΗΡΕΣΙΕΣ ΚΟΙΝΩΝΙΚΩΝ ΑΣΦΑΛΙΣΕΩΝ</t>
  </si>
  <si>
    <t>Αριθμός ανέργων με προσωρινή αναστολή</t>
  </si>
  <si>
    <t>Σύνολο</t>
  </si>
  <si>
    <t>Αριθμός ανέργων με τερματισμό απασχόλησης</t>
  </si>
  <si>
    <t>Αριθμός ανέργων κατά τη χειμερινή περίοδο</t>
  </si>
  <si>
    <t>Αλλοδαποί</t>
  </si>
  <si>
    <t>Ελληνοκύπριοι</t>
  </si>
  <si>
    <t>Κοινοτικοί</t>
  </si>
  <si>
    <t>Τουρκοκύπριοι</t>
  </si>
  <si>
    <t>Κοινότητα</t>
  </si>
  <si>
    <t>*  Στον αριθμό των Αλλοδαπών και Κοινοτικών πιθανώς να περιλαμβάνονται και άτομα που είναι μόνιμοι κάτοικοι Κύπρου και προέρχονται από τρίτες χώρες ή χώρες του ευρύτερου Ευρωπαϊκού Οικονομικού Χώρου αντίστοιχα.</t>
  </si>
  <si>
    <t>Ποσοστό Αύξησης %</t>
  </si>
  <si>
    <t>Aριθμός προσώπων που εγκρίθηκαν για επίδομα ανεργίας λόγω προσωρινής αναστολής των εργασιών των εργοδοτών ή τερματισμού της απασχόλησής τους, στη Τουριστική Βιομηχανία, και το ποσό που πληρώθηκε κατά Κοινότητα και έτος</t>
  </si>
  <si>
    <t>Aριθμός προσώπων που εγκρίθηκαν για επίδομα ανεργίας λόγω προσωρινής αναστολής των εργασιών των εργοδοτών, στην Τουριστική Βιομηχανία, και το ποσό που πληρώθηκε κατά κοινότητα και έτος</t>
  </si>
  <si>
    <t>Aριθμός προσώπων που εγκρίθηκαν για επίδομα ανεργίας λόγω τερματισμού της απασχόλησης τους κατά τη χειμερινή περίοδο, στην Τουριστική Βιομηχανία, και το ποσό που πληρώθηκε κατά κοινότητα και έτος</t>
  </si>
  <si>
    <r>
      <t>Ποσό  πληρωμής για επίδομα ανεργίας με προσωρινή αναστολή (</t>
    </r>
    <r>
      <rPr>
        <sz val="11"/>
        <rFont val="Arial"/>
        <family val="2"/>
      </rPr>
      <t>€)</t>
    </r>
  </si>
  <si>
    <r>
      <t>Ποσό  πληρωμής για επίδομα ανεργίας με τερματισμό απασχόλησης (</t>
    </r>
    <r>
      <rPr>
        <sz val="11"/>
        <rFont val="Arial"/>
        <family val="2"/>
      </rPr>
      <t>€</t>
    </r>
    <r>
      <rPr>
        <sz val="11"/>
        <rFont val="Times New Roman"/>
        <family val="1"/>
      </rPr>
      <t>)</t>
    </r>
  </si>
  <si>
    <t>Συνολικό ποσό  πληρωμής για επίδομα ανεργίας €</t>
  </si>
  <si>
    <t>1/11/09-31/3/10</t>
  </si>
  <si>
    <t>1/11/10-31/3/11</t>
  </si>
  <si>
    <t>1/11/11-31/3/12</t>
  </si>
  <si>
    <t>Lay-off records for Hotel and relative (ΑΝΑ) by community for Y2010-2011</t>
  </si>
  <si>
    <t>ζήτηση ANA 1.11.2011-31.3.2012</t>
  </si>
  <si>
    <t>Lay-off records for Hotel and relative (ΞΕΝ) by community forY 2010-2011</t>
  </si>
  <si>
    <t>ζήτηση ΞΕΝ1.11.11-31.3.2012</t>
  </si>
  <si>
    <t>Lay-off records for Hotel and relative (Total) by community forY 2010-2011</t>
  </si>
  <si>
    <t>ζήτηση ΑΝΑ/ΞΕΝ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</si>
</sst>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;\-#,##0\ "/>
    <numFmt numFmtId="181" formatCode="[$-408]dd\-mmm\-yy;@"/>
  </numFmts>
  <fonts count="51">
    <font>
      <sz val="10"/>
      <name val="Arial"/>
      <family val="0"/>
    </font>
    <font>
      <sz val="8"/>
      <name val="Arial"/>
      <family val="2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.4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8" fillId="0" borderId="0" xfId="0" applyFont="1" applyAlignment="1">
      <alignment horizontal="left" wrapText="1"/>
    </xf>
    <xf numFmtId="3" fontId="5" fillId="0" borderId="12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wrapText="1"/>
    </xf>
    <xf numFmtId="10" fontId="5" fillId="0" borderId="14" xfId="0" applyNumberFormat="1" applyFont="1" applyBorder="1" applyAlignment="1">
      <alignment horizontal="center" vertical="top" wrapText="1"/>
    </xf>
    <xf numFmtId="10" fontId="5" fillId="0" borderId="15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5" fillId="0" borderId="16" xfId="0" applyFont="1" applyBorder="1" applyAlignment="1">
      <alignment horizontal="left" vertical="top" wrapText="1"/>
    </xf>
    <xf numFmtId="3" fontId="5" fillId="0" borderId="17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3" fontId="5" fillId="0" borderId="19" xfId="0" applyNumberFormat="1" applyFont="1" applyBorder="1" applyAlignment="1">
      <alignment horizontal="center" vertical="top" wrapText="1"/>
    </xf>
    <xf numFmtId="3" fontId="5" fillId="0" borderId="20" xfId="0" applyNumberFormat="1" applyFont="1" applyBorder="1" applyAlignment="1">
      <alignment horizontal="center" vertical="top" wrapText="1"/>
    </xf>
    <xf numFmtId="10" fontId="5" fillId="0" borderId="21" xfId="0" applyNumberFormat="1" applyFont="1" applyBorder="1" applyAlignment="1">
      <alignment horizontal="center" vertical="top" wrapText="1"/>
    </xf>
    <xf numFmtId="10" fontId="5" fillId="0" borderId="22" xfId="0" applyNumberFormat="1" applyFont="1" applyBorder="1" applyAlignment="1">
      <alignment horizontal="center" vertical="top" wrapText="1"/>
    </xf>
    <xf numFmtId="0" fontId="0" fillId="0" borderId="12" xfId="53" applyFont="1" applyBorder="1" applyAlignment="1" applyProtection="1">
      <alignment horizontal="center" vertical="top" wrapText="1"/>
      <protection/>
    </xf>
    <xf numFmtId="0" fontId="0" fillId="0" borderId="10" xfId="53" applyFont="1" applyBorder="1" applyAlignment="1" applyProtection="1">
      <alignment horizontal="center" vertical="top" wrapText="1"/>
      <protection/>
    </xf>
    <xf numFmtId="0" fontId="5" fillId="0" borderId="23" xfId="0" applyFont="1" applyBorder="1" applyAlignment="1">
      <alignment horizontal="left" vertical="top" wrapText="1"/>
    </xf>
    <xf numFmtId="3" fontId="5" fillId="0" borderId="24" xfId="0" applyNumberFormat="1" applyFont="1" applyBorder="1" applyAlignment="1">
      <alignment horizontal="center" vertical="top" wrapText="1"/>
    </xf>
    <xf numFmtId="3" fontId="5" fillId="0" borderId="25" xfId="0" applyNumberFormat="1" applyFont="1" applyBorder="1" applyAlignment="1">
      <alignment horizontal="center" vertical="top" wrapText="1"/>
    </xf>
    <xf numFmtId="10" fontId="5" fillId="0" borderId="26" xfId="0" applyNumberFormat="1" applyFont="1" applyBorder="1" applyAlignment="1">
      <alignment horizontal="center" vertical="top" wrapText="1"/>
    </xf>
    <xf numFmtId="180" fontId="0" fillId="0" borderId="25" xfId="0" applyNumberFormat="1" applyBorder="1" applyAlignment="1">
      <alignment horizontal="center"/>
    </xf>
    <xf numFmtId="10" fontId="5" fillId="0" borderId="27" xfId="0" applyNumberFormat="1" applyFont="1" applyBorder="1" applyAlignment="1">
      <alignment horizontal="center" vertical="top" wrapText="1"/>
    </xf>
    <xf numFmtId="0" fontId="4" fillId="0" borderId="28" xfId="0" applyFont="1" applyBorder="1" applyAlignment="1">
      <alignment horizontal="left" vertical="top" wrapText="1"/>
    </xf>
    <xf numFmtId="3" fontId="4" fillId="0" borderId="29" xfId="0" applyNumberFormat="1" applyFont="1" applyBorder="1" applyAlignment="1">
      <alignment horizontal="center" vertical="top" wrapText="1"/>
    </xf>
    <xf numFmtId="3" fontId="4" fillId="0" borderId="30" xfId="0" applyNumberFormat="1" applyFont="1" applyBorder="1" applyAlignment="1">
      <alignment horizontal="center" vertical="top" wrapText="1"/>
    </xf>
    <xf numFmtId="10" fontId="4" fillId="0" borderId="31" xfId="0" applyNumberFormat="1" applyFont="1" applyBorder="1" applyAlignment="1">
      <alignment horizontal="center" vertical="top" wrapText="1"/>
    </xf>
    <xf numFmtId="10" fontId="4" fillId="0" borderId="32" xfId="0" applyNumberFormat="1" applyFont="1" applyBorder="1" applyAlignment="1">
      <alignment horizontal="center" vertical="top" wrapText="1"/>
    </xf>
    <xf numFmtId="3" fontId="5" fillId="0" borderId="18" xfId="0" applyNumberFormat="1" applyFont="1" applyBorder="1" applyAlignment="1">
      <alignment horizontal="center" vertical="top" wrapText="1"/>
    </xf>
    <xf numFmtId="3" fontId="5" fillId="0" borderId="23" xfId="0" applyNumberFormat="1" applyFont="1" applyBorder="1" applyAlignment="1">
      <alignment horizontal="center" vertical="top" wrapText="1"/>
    </xf>
    <xf numFmtId="3" fontId="4" fillId="0" borderId="28" xfId="0" applyNumberFormat="1" applyFont="1" applyBorder="1" applyAlignment="1">
      <alignment horizontal="center" vertical="top" wrapText="1"/>
    </xf>
    <xf numFmtId="0" fontId="5" fillId="0" borderId="33" xfId="0" applyFont="1" applyBorder="1" applyAlignment="1">
      <alignment horizontal="left" vertical="top" wrapText="1"/>
    </xf>
    <xf numFmtId="0" fontId="0" fillId="0" borderId="20" xfId="0" applyBorder="1" applyAlignment="1">
      <alignment horizontal="center"/>
    </xf>
    <xf numFmtId="3" fontId="5" fillId="0" borderId="34" xfId="0" applyNumberFormat="1" applyFont="1" applyBorder="1" applyAlignment="1">
      <alignment horizontal="center" vertical="top" wrapText="1"/>
    </xf>
    <xf numFmtId="0" fontId="5" fillId="0" borderId="35" xfId="0" applyFont="1" applyBorder="1" applyAlignment="1">
      <alignment horizontal="left" vertical="top" wrapText="1"/>
    </xf>
    <xf numFmtId="180" fontId="0" fillId="0" borderId="36" xfId="0" applyNumberFormat="1" applyBorder="1" applyAlignment="1">
      <alignment horizontal="center"/>
    </xf>
    <xf numFmtId="0" fontId="4" fillId="0" borderId="37" xfId="0" applyFont="1" applyBorder="1" applyAlignment="1">
      <alignment horizontal="left" vertical="top" wrapText="1"/>
    </xf>
    <xf numFmtId="3" fontId="4" fillId="0" borderId="38" xfId="0" applyNumberFormat="1" applyFont="1" applyBorder="1" applyAlignment="1">
      <alignment horizontal="center" vertical="top" wrapText="1"/>
    </xf>
    <xf numFmtId="3" fontId="0" fillId="0" borderId="20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5" fillId="0" borderId="36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81" fontId="11" fillId="0" borderId="0" xfId="0" applyNumberFormat="1" applyFont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0" fillId="0" borderId="12" xfId="53" applyFont="1" applyBorder="1" applyAlignment="1" applyProtection="1">
      <alignment horizontal="center" vertical="top" wrapText="1"/>
      <protection/>
    </xf>
    <xf numFmtId="0" fontId="0" fillId="0" borderId="10" xfId="53" applyFont="1" applyBorder="1" applyAlignment="1" applyProtection="1">
      <alignment horizontal="center" vertical="top" wrapText="1"/>
      <protection/>
    </xf>
    <xf numFmtId="181" fontId="10" fillId="0" borderId="0" xfId="0" applyNumberFormat="1" applyFont="1" applyAlignment="1">
      <alignment horizontal="left"/>
    </xf>
    <xf numFmtId="0" fontId="10" fillId="0" borderId="0" xfId="0" applyFont="1" applyAlignment="1">
      <alignment wrapText="1"/>
    </xf>
    <xf numFmtId="181" fontId="11" fillId="0" borderId="0" xfId="0" applyNumberFormat="1" applyFont="1" applyAlignment="1">
      <alignment/>
    </xf>
    <xf numFmtId="0" fontId="5" fillId="0" borderId="39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0" fillId="0" borderId="41" xfId="53" applyFont="1" applyBorder="1" applyAlignment="1" applyProtection="1">
      <alignment horizontal="center" vertical="top" wrapText="1"/>
      <protection/>
    </xf>
    <xf numFmtId="0" fontId="0" fillId="0" borderId="22" xfId="53" applyFont="1" applyBorder="1" applyAlignment="1" applyProtection="1">
      <alignment horizontal="center" vertical="top" wrapText="1"/>
      <protection/>
    </xf>
    <xf numFmtId="0" fontId="4" fillId="0" borderId="4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0" fillId="0" borderId="11" xfId="53" applyFont="1" applyBorder="1" applyAlignment="1" applyProtection="1">
      <alignment horizontal="center" vertical="top" wrapText="1"/>
      <protection/>
    </xf>
    <xf numFmtId="0" fontId="0" fillId="0" borderId="44" xfId="53" applyFont="1" applyBorder="1" applyAlignment="1" applyProtection="1">
      <alignment horizontal="center" vertical="top" wrapText="1"/>
      <protection/>
    </xf>
    <xf numFmtId="0" fontId="0" fillId="0" borderId="21" xfId="53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181" fontId="10" fillId="0" borderId="0" xfId="0" applyNumberFormat="1" applyFont="1" applyAlignment="1">
      <alignment horizontal="left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Σύνολο ανέργων λόγω προσωρινής αναστολής ή τερματισμού απασχόλησης στην Τουριστική Βιομηχανία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2"/>
          <c:w val="0.8542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v>1/11/10-31/3/11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Total!$B$33:$B$37</c:f>
              <c:numCache>
                <c:ptCount val="5"/>
                <c:pt idx="0">
                  <c:v>4787</c:v>
                </c:pt>
                <c:pt idx="1">
                  <c:v>537</c:v>
                </c:pt>
                <c:pt idx="2">
                  <c:v>1673</c:v>
                </c:pt>
                <c:pt idx="3">
                  <c:v>22</c:v>
                </c:pt>
                <c:pt idx="4">
                  <c:v>7019</c:v>
                </c:pt>
              </c:numCache>
            </c:numRef>
          </c:val>
        </c:ser>
        <c:ser>
          <c:idx val="1"/>
          <c:order val="1"/>
          <c:tx>
            <c:v>1/11/11-31/3/12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Total!$C$33:$C$37</c:f>
              <c:numCache>
                <c:ptCount val="5"/>
                <c:pt idx="0">
                  <c:v>4640</c:v>
                </c:pt>
                <c:pt idx="1">
                  <c:v>508</c:v>
                </c:pt>
                <c:pt idx="2">
                  <c:v>2042</c:v>
                </c:pt>
                <c:pt idx="3">
                  <c:v>23</c:v>
                </c:pt>
                <c:pt idx="4">
                  <c:v>7213</c:v>
                </c:pt>
              </c:numCache>
            </c:numRef>
          </c:val>
        </c:ser>
        <c:axId val="28543430"/>
        <c:axId val="55564279"/>
      </c:barChart>
      <c:catAx>
        <c:axId val="28543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64279"/>
        <c:crosses val="autoZero"/>
        <c:auto val="1"/>
        <c:lblOffset val="100"/>
        <c:tickLblSkip val="1"/>
        <c:noMultiLvlLbl val="0"/>
      </c:catAx>
      <c:valAx>
        <c:axId val="55564279"/>
        <c:scaling>
          <c:orientation val="minMax"/>
          <c:max val="7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434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5265"/>
          <c:w val="0.1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Ποσό επιδόματος ανεργίας λόγω προσωρινής αναστολής ή τερματισμού απασχολήσεως στην Τουριστική Βιομηχανία σε €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2"/>
          <c:w val="0.8542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v>1/11/10-31/3/11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Total!$E$33:$E$37</c:f>
              <c:numCache>
                <c:ptCount val="5"/>
                <c:pt idx="0">
                  <c:v>11265873</c:v>
                </c:pt>
                <c:pt idx="1">
                  <c:v>876627</c:v>
                </c:pt>
                <c:pt idx="2">
                  <c:v>2221007</c:v>
                </c:pt>
                <c:pt idx="3">
                  <c:v>24311</c:v>
                </c:pt>
                <c:pt idx="4">
                  <c:v>14387818</c:v>
                </c:pt>
              </c:numCache>
            </c:numRef>
          </c:val>
        </c:ser>
        <c:ser>
          <c:idx val="1"/>
          <c:order val="1"/>
          <c:tx>
            <c:v>1/11/11-31/3/12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Total!$F$33:$F$37</c:f>
              <c:numCache>
                <c:ptCount val="5"/>
                <c:pt idx="0">
                  <c:v>11683964</c:v>
                </c:pt>
                <c:pt idx="1">
                  <c:v>858682</c:v>
                </c:pt>
                <c:pt idx="2">
                  <c:v>2830834</c:v>
                </c:pt>
                <c:pt idx="3">
                  <c:v>26264</c:v>
                </c:pt>
                <c:pt idx="4">
                  <c:v>15399744</c:v>
                </c:pt>
              </c:numCache>
            </c:numRef>
          </c:val>
        </c:ser>
        <c:axId val="30316464"/>
        <c:axId val="4412721"/>
      </c:barChart>
      <c:catAx>
        <c:axId val="3031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2721"/>
        <c:crosses val="autoZero"/>
        <c:auto val="1"/>
        <c:lblOffset val="100"/>
        <c:tickLblSkip val="1"/>
        <c:noMultiLvlLbl val="0"/>
      </c:catAx>
      <c:valAx>
        <c:axId val="44127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16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5105"/>
          <c:w val="0.1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Ανέργοι λόγω τερματισμού απασχολήσεως στην Τουριστική Βιομηχανία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07"/>
          <c:w val="0.85425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tx>
            <c:v>1/11/19-31/3/11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ΞΕΝ!$A$33:$A$37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ΞΕΝ!$B$33:$B$37</c:f>
              <c:numCache>
                <c:ptCount val="5"/>
                <c:pt idx="0">
                  <c:v>1035</c:v>
                </c:pt>
                <c:pt idx="1">
                  <c:v>170</c:v>
                </c:pt>
                <c:pt idx="2">
                  <c:v>665</c:v>
                </c:pt>
                <c:pt idx="3">
                  <c:v>9</c:v>
                </c:pt>
                <c:pt idx="4">
                  <c:v>1879</c:v>
                </c:pt>
              </c:numCache>
            </c:numRef>
          </c:val>
        </c:ser>
        <c:ser>
          <c:idx val="1"/>
          <c:order val="1"/>
          <c:tx>
            <c:v>1/11/11-31/3/12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ΞΕΝ!$A$33:$A$37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ΞΕΝ!$C$33:$C$37</c:f>
              <c:numCache>
                <c:ptCount val="5"/>
                <c:pt idx="0">
                  <c:v>1078</c:v>
                </c:pt>
                <c:pt idx="1">
                  <c:v>163</c:v>
                </c:pt>
                <c:pt idx="2">
                  <c:v>952</c:v>
                </c:pt>
                <c:pt idx="3">
                  <c:v>11</c:v>
                </c:pt>
                <c:pt idx="4">
                  <c:v>2204</c:v>
                </c:pt>
              </c:numCache>
            </c:numRef>
          </c:val>
        </c:ser>
        <c:axId val="39714490"/>
        <c:axId val="21886091"/>
      </c:barChart>
      <c:catAx>
        <c:axId val="39714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86091"/>
        <c:crosses val="autoZero"/>
        <c:auto val="1"/>
        <c:lblOffset val="100"/>
        <c:tickLblSkip val="1"/>
        <c:noMultiLvlLbl val="0"/>
      </c:catAx>
      <c:valAx>
        <c:axId val="21886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14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492"/>
          <c:w val="0.1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Ποσό ανεργιακού επιδόματος λόγω τερματισμού απασχολήσεως στην Τουριστική Βιομηχανίασε €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07"/>
          <c:w val="0.85425"/>
          <c:h val="0.876"/>
        </c:manualLayout>
      </c:layout>
      <c:barChart>
        <c:barDir val="col"/>
        <c:grouping val="clustered"/>
        <c:varyColors val="0"/>
        <c:ser>
          <c:idx val="1"/>
          <c:order val="0"/>
          <c:tx>
            <c:v>1/11/10-31/3/11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ΞΕΝ!$A$33:$A$37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ΞΕΝ!$F$33:$F$37</c:f>
              <c:numCache>
                <c:ptCount val="5"/>
                <c:pt idx="0">
                  <c:v>3025352</c:v>
                </c:pt>
                <c:pt idx="1">
                  <c:v>344783</c:v>
                </c:pt>
                <c:pt idx="2">
                  <c:v>1455929</c:v>
                </c:pt>
                <c:pt idx="3">
                  <c:v>17393</c:v>
                </c:pt>
                <c:pt idx="4">
                  <c:v>4843457</c:v>
                </c:pt>
              </c:numCache>
            </c:numRef>
          </c:val>
        </c:ser>
        <c:ser>
          <c:idx val="0"/>
          <c:order val="1"/>
          <c:tx>
            <c:v>1/11/11-31/3/12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62757092"/>
        <c:axId val="27942917"/>
      </c:barChart>
      <c:catAx>
        <c:axId val="62757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42917"/>
        <c:crosses val="autoZero"/>
        <c:auto val="1"/>
        <c:lblOffset val="100"/>
        <c:tickLblSkip val="1"/>
        <c:noMultiLvlLbl val="0"/>
      </c:catAx>
      <c:valAx>
        <c:axId val="279429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570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49075"/>
          <c:w val="0.101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Ανέργοι με προσωρινή αναστολή στην Τουριστική Βιομηχανία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07"/>
          <c:w val="0.85425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tx>
            <c:v>1/11/10-31/3/11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ΑΝΑ!$A$32:$A$36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ΑΝΑ!$B$32:$B$36</c:f>
              <c:numCache>
                <c:ptCount val="5"/>
                <c:pt idx="0">
                  <c:v>3752</c:v>
                </c:pt>
                <c:pt idx="1">
                  <c:v>367</c:v>
                </c:pt>
                <c:pt idx="2">
                  <c:v>1008</c:v>
                </c:pt>
                <c:pt idx="3">
                  <c:v>13</c:v>
                </c:pt>
                <c:pt idx="4">
                  <c:v>5140</c:v>
                </c:pt>
              </c:numCache>
            </c:numRef>
          </c:val>
        </c:ser>
        <c:ser>
          <c:idx val="1"/>
          <c:order val="1"/>
          <c:tx>
            <c:v>1/11/11-31/3/12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ΑΝΑ!$A$32:$A$36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ΑΝΑ!$C$32:$C$36</c:f>
              <c:numCache>
                <c:ptCount val="5"/>
                <c:pt idx="0">
                  <c:v>3562</c:v>
                </c:pt>
                <c:pt idx="1">
                  <c:v>345</c:v>
                </c:pt>
                <c:pt idx="2">
                  <c:v>1090</c:v>
                </c:pt>
                <c:pt idx="3">
                  <c:v>12</c:v>
                </c:pt>
                <c:pt idx="4">
                  <c:v>5009</c:v>
                </c:pt>
              </c:numCache>
            </c:numRef>
          </c:val>
        </c:ser>
        <c:axId val="50159662"/>
        <c:axId val="48783775"/>
      </c:barChart>
      <c:catAx>
        <c:axId val="50159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83775"/>
        <c:crosses val="autoZero"/>
        <c:auto val="1"/>
        <c:lblOffset val="100"/>
        <c:tickLblSkip val="1"/>
        <c:noMultiLvlLbl val="0"/>
      </c:catAx>
      <c:valAx>
        <c:axId val="48783775"/>
        <c:scaling>
          <c:orientation val="minMax"/>
          <c:max val="5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59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492"/>
          <c:w val="0.11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Ποσό ανεργιακού επιδόματος λόγω προσωρινών αναστολών στην Τουριστική Βιομηχανία σε €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66"/>
          <c:w val="0.83325"/>
          <c:h val="0.90675"/>
        </c:manualLayout>
      </c:layout>
      <c:barChart>
        <c:barDir val="col"/>
        <c:grouping val="clustered"/>
        <c:varyColors val="0"/>
        <c:ser>
          <c:idx val="0"/>
          <c:order val="0"/>
          <c:tx>
            <c:v>1/11/10-31/3/11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ΑΝΑ!$A$32:$A$36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ΑΝΑ!$E$32:$E$36</c:f>
              <c:numCache>
                <c:ptCount val="5"/>
                <c:pt idx="0">
                  <c:v>8517561</c:v>
                </c:pt>
                <c:pt idx="1">
                  <c:v>523794</c:v>
                </c:pt>
                <c:pt idx="2">
                  <c:v>1286755</c:v>
                </c:pt>
                <c:pt idx="3">
                  <c:v>6287</c:v>
                </c:pt>
                <c:pt idx="4">
                  <c:v>10334397</c:v>
                </c:pt>
              </c:numCache>
            </c:numRef>
          </c:val>
        </c:ser>
        <c:ser>
          <c:idx val="1"/>
          <c:order val="1"/>
          <c:tx>
            <c:v>1/11/11-31/3/12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ΑΝΑ!$A$32:$A$36</c:f>
              <c:strCache>
                <c:ptCount val="5"/>
                <c:pt idx="0">
                  <c:v>Ελληνοκύπριοι</c:v>
                </c:pt>
                <c:pt idx="1">
                  <c:v>Αλλοδαποί</c:v>
                </c:pt>
                <c:pt idx="2">
                  <c:v>Κοινοτικοί</c:v>
                </c:pt>
                <c:pt idx="3">
                  <c:v>Τουρκοκύπριοι</c:v>
                </c:pt>
                <c:pt idx="4">
                  <c:v>Σύνολο</c:v>
                </c:pt>
              </c:strCache>
            </c:strRef>
          </c:cat>
          <c:val>
            <c:numRef>
              <c:f>ΑΝΑ!$F$32:$F$36</c:f>
              <c:numCache>
                <c:ptCount val="5"/>
                <c:pt idx="0">
                  <c:v>8658612</c:v>
                </c:pt>
                <c:pt idx="1">
                  <c:v>513899</c:v>
                </c:pt>
                <c:pt idx="2">
                  <c:v>1374905</c:v>
                </c:pt>
                <c:pt idx="3">
                  <c:v>8871</c:v>
                </c:pt>
                <c:pt idx="4">
                  <c:v>10556287</c:v>
                </c:pt>
              </c:numCache>
            </c:numRef>
          </c:val>
        </c:ser>
        <c:axId val="36400792"/>
        <c:axId val="59171673"/>
      </c:barChart>
      <c:catAx>
        <c:axId val="36400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71673"/>
        <c:crosses val="autoZero"/>
        <c:auto val="1"/>
        <c:lblOffset val="100"/>
        <c:tickLblSkip val="1"/>
        <c:noMultiLvlLbl val="0"/>
      </c:catAx>
      <c:valAx>
        <c:axId val="59171673"/>
        <c:scaling>
          <c:orientation val="minMax"/>
          <c:max val="11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00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92"/>
          <c:w val="0.113"/>
          <c:h val="0.0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Chart 1"/>
        <xdr:cNvGraphicFramePr/>
      </xdr:nvGraphicFramePr>
      <xdr:xfrm>
        <a:off x="832256400" y="83225640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832256400" y="83225640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832256400" y="83225640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832256400" y="83225640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832256400" y="83225640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832256400" y="83225640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B47" sqref="B47"/>
    </sheetView>
  </sheetViews>
  <sheetFormatPr defaultColWidth="9.140625" defaultRowHeight="12.75"/>
  <cols>
    <col min="1" max="1" width="14.57421875" style="0" customWidth="1"/>
    <col min="2" max="2" width="13.7109375" style="0" customWidth="1"/>
    <col min="3" max="3" width="14.00390625" style="0" customWidth="1"/>
    <col min="5" max="5" width="14.140625" style="0" customWidth="1"/>
    <col min="6" max="6" width="14.421875" style="0" customWidth="1"/>
    <col min="7" max="7" width="10.00390625" style="0" customWidth="1"/>
    <col min="8" max="8" width="13.28125" style="0" customWidth="1"/>
  </cols>
  <sheetData>
    <row r="1" spans="1:9" ht="62.25" customHeight="1">
      <c r="A1" s="76" t="s">
        <v>17</v>
      </c>
      <c r="B1" s="76"/>
      <c r="C1" s="76"/>
      <c r="D1" s="76"/>
      <c r="E1" s="76"/>
      <c r="F1" s="76"/>
      <c r="G1" s="76"/>
      <c r="H1" s="20"/>
      <c r="I1" s="20"/>
    </row>
    <row r="2" ht="15" customHeight="1">
      <c r="F2" s="1"/>
    </row>
    <row r="3" spans="1:7" ht="15" thickBot="1">
      <c r="A3" s="75" t="s">
        <v>0</v>
      </c>
      <c r="B3" s="75"/>
      <c r="C3" s="75"/>
      <c r="D3" s="75"/>
      <c r="E3" s="75"/>
      <c r="F3" s="75"/>
      <c r="G3" s="75"/>
    </row>
    <row r="4" spans="1:7" ht="31.5" customHeight="1">
      <c r="A4" s="77" t="s">
        <v>14</v>
      </c>
      <c r="B4" s="80" t="s">
        <v>9</v>
      </c>
      <c r="C4" s="80"/>
      <c r="D4" s="81" t="s">
        <v>16</v>
      </c>
      <c r="E4" s="71" t="s">
        <v>22</v>
      </c>
      <c r="F4" s="72"/>
      <c r="G4" s="73" t="s">
        <v>16</v>
      </c>
    </row>
    <row r="5" spans="1:7" ht="14.25" customHeight="1">
      <c r="A5" s="78"/>
      <c r="B5" s="32" t="s">
        <v>24</v>
      </c>
      <c r="C5" s="67" t="s">
        <v>25</v>
      </c>
      <c r="D5" s="82"/>
      <c r="E5" s="33" t="s">
        <v>23</v>
      </c>
      <c r="F5" s="67" t="s">
        <v>25</v>
      </c>
      <c r="G5" s="74"/>
    </row>
    <row r="6" spans="1:7" ht="15">
      <c r="A6" s="27" t="s">
        <v>11</v>
      </c>
      <c r="B6" s="28">
        <f>ΑΝΑ!B5+ΞΕΝ!B6</f>
        <v>3542</v>
      </c>
      <c r="C6" s="29">
        <f>ΑΝΑ!C5+ΞΕΝ!C6</f>
        <v>3442</v>
      </c>
      <c r="D6" s="30">
        <f>C6/B6-1</f>
        <v>-0.028232636928289145</v>
      </c>
      <c r="E6" s="45">
        <f>ΑΝΑ!E5+ΞΕΝ!E6</f>
        <v>8620157</v>
      </c>
      <c r="F6" s="29">
        <f>ΑΝΑ!F5+ΞΕΝ!F6</f>
        <v>8893884</v>
      </c>
      <c r="G6" s="31">
        <f>F6/E6-1</f>
        <v>0.03175429403431984</v>
      </c>
    </row>
    <row r="7" spans="1:7" ht="15">
      <c r="A7" s="26" t="s">
        <v>10</v>
      </c>
      <c r="B7" s="25">
        <f>ΑΝΑ!B6+ΞΕΝ!B7</f>
        <v>393</v>
      </c>
      <c r="C7" s="8">
        <f>ΑΝΑ!C6+ΞΕΝ!C7</f>
        <v>389</v>
      </c>
      <c r="D7" s="18">
        <f>C7/B7-1</f>
        <v>-0.010178117048346036</v>
      </c>
      <c r="E7" s="17">
        <f>ΑΝΑ!E6+ΞΕΝ!E7</f>
        <v>665615</v>
      </c>
      <c r="F7" s="8">
        <f>ΑΝΑ!F6+ΞΕΝ!F7</f>
        <v>666807</v>
      </c>
      <c r="G7" s="19">
        <f>F7/E7-1</f>
        <v>0.0017908250264793146</v>
      </c>
    </row>
    <row r="8" spans="1:7" ht="15">
      <c r="A8" s="26" t="s">
        <v>12</v>
      </c>
      <c r="B8" s="25">
        <f>ΑΝΑ!B7+ΞΕΝ!B8</f>
        <v>1342</v>
      </c>
      <c r="C8" s="8">
        <f>ΑΝΑ!C7+ΞΕΝ!C8</f>
        <v>1667</v>
      </c>
      <c r="D8" s="18">
        <f>C8/B8-1</f>
        <v>0.24217585692995525</v>
      </c>
      <c r="E8" s="17">
        <f>ΑΝΑ!E7+ΞΕΝ!E8</f>
        <v>1861252</v>
      </c>
      <c r="F8" s="8">
        <f>ΑΝΑ!F7+ΞΕΝ!F8</f>
        <v>2369981</v>
      </c>
      <c r="G8" s="19">
        <f>F8/E8-1</f>
        <v>0.27332623416925816</v>
      </c>
    </row>
    <row r="9" spans="1:7" ht="15.75" thickBot="1">
      <c r="A9" s="34" t="s">
        <v>13</v>
      </c>
      <c r="B9" s="35">
        <f>ΑΝΑ!B8+ΞΕΝ!B9</f>
        <v>18</v>
      </c>
      <c r="C9" s="36">
        <f>ΑΝΑ!C8+ΞΕΝ!C9</f>
        <v>20</v>
      </c>
      <c r="D9" s="37">
        <f>C9/B9-1</f>
        <v>0.11111111111111116</v>
      </c>
      <c r="E9" s="46">
        <f>ΑΝΑ!E8+ΞΕΝ!E9</f>
        <v>21744</v>
      </c>
      <c r="F9" s="36">
        <f>ΑΝΑ!F8+ΞΕΝ!F9</f>
        <v>24044</v>
      </c>
      <c r="G9" s="39">
        <f>F9/E9-1</f>
        <v>0.10577630610743194</v>
      </c>
    </row>
    <row r="10" spans="1:7" ht="15" thickBot="1">
      <c r="A10" s="40" t="s">
        <v>7</v>
      </c>
      <c r="B10" s="41">
        <f>ΑΝΑ!B9+ΞΕΝ!B10</f>
        <v>5295</v>
      </c>
      <c r="C10" s="42">
        <f>ΑΝΑ!C9+ΞΕΝ!C10</f>
        <v>5518</v>
      </c>
      <c r="D10" s="43">
        <f>C10/B10-1</f>
        <v>0.04211520302171867</v>
      </c>
      <c r="E10" s="47">
        <f>ΑΝΑ!E9+ΞΕΝ!E10</f>
        <v>11168768</v>
      </c>
      <c r="F10" s="42">
        <f>ΑΝΑ!F9+ΞΕΝ!F10</f>
        <v>11954716</v>
      </c>
      <c r="G10" s="44">
        <f>F10/E10-1</f>
        <v>0.07037016079123504</v>
      </c>
    </row>
    <row r="11" spans="6:7" ht="14.25" customHeight="1">
      <c r="F11" s="2"/>
      <c r="G11" s="14"/>
    </row>
    <row r="12" spans="1:7" ht="15" thickBot="1">
      <c r="A12" s="83" t="s">
        <v>1</v>
      </c>
      <c r="B12" s="83"/>
      <c r="C12" s="83"/>
      <c r="D12" s="83"/>
      <c r="E12" s="83"/>
      <c r="F12" s="83"/>
      <c r="G12" s="83"/>
    </row>
    <row r="13" spans="1:7" ht="31.5" customHeight="1">
      <c r="A13" s="77" t="s">
        <v>14</v>
      </c>
      <c r="B13" s="80" t="s">
        <v>9</v>
      </c>
      <c r="C13" s="80"/>
      <c r="D13" s="81" t="s">
        <v>16</v>
      </c>
      <c r="E13" s="71" t="s">
        <v>22</v>
      </c>
      <c r="F13" s="72"/>
      <c r="G13" s="73" t="s">
        <v>16</v>
      </c>
    </row>
    <row r="14" spans="1:7" ht="14.25" customHeight="1">
      <c r="A14" s="78"/>
      <c r="B14" s="32" t="s">
        <v>24</v>
      </c>
      <c r="C14" s="67" t="s">
        <v>25</v>
      </c>
      <c r="D14" s="82"/>
      <c r="E14" s="33" t="s">
        <v>24</v>
      </c>
      <c r="F14" s="67" t="s">
        <v>25</v>
      </c>
      <c r="G14" s="74"/>
    </row>
    <row r="15" spans="1:7" ht="15">
      <c r="A15" s="27" t="s">
        <v>11</v>
      </c>
      <c r="B15" s="28">
        <f>ΑΝΑ!B14+ΞΕΝ!B15</f>
        <v>637</v>
      </c>
      <c r="C15" s="29">
        <f>ΑΝΑ!C14+ΞΕΝ!C15</f>
        <v>621</v>
      </c>
      <c r="D15" s="30">
        <f>C15/B15-1</f>
        <v>-0.025117739403453743</v>
      </c>
      <c r="E15" s="29">
        <f>ΑΝΑ!E14+ΞΕΝ!E15</f>
        <v>1589996</v>
      </c>
      <c r="F15" s="29">
        <f>ΑΝΑ!F14+ΞΕΝ!F15</f>
        <v>1650410</v>
      </c>
      <c r="G15" s="31">
        <f>F15/E15-1</f>
        <v>0.0379963220033257</v>
      </c>
    </row>
    <row r="16" spans="1:7" ht="15">
      <c r="A16" s="26" t="s">
        <v>10</v>
      </c>
      <c r="B16" s="25">
        <f>ΑΝΑ!B15+ΞΕΝ!B16</f>
        <v>90</v>
      </c>
      <c r="C16" s="8">
        <f>ΑΝΑ!C15+ΞΕΝ!C16</f>
        <v>70</v>
      </c>
      <c r="D16" s="18">
        <f>C16/B16-1</f>
        <v>-0.2222222222222222</v>
      </c>
      <c r="E16" s="8">
        <f>ΑΝΑ!E15+ΞΕΝ!E16</f>
        <v>129469</v>
      </c>
      <c r="F16" s="8">
        <f>ΑΝΑ!F15+ΞΕΝ!F16</f>
        <v>106589</v>
      </c>
      <c r="G16" s="19">
        <f>F16/E16-1</f>
        <v>-0.17672184074952302</v>
      </c>
    </row>
    <row r="17" spans="1:7" ht="15">
      <c r="A17" s="26" t="s">
        <v>12</v>
      </c>
      <c r="B17" s="25">
        <f>ΑΝΑ!B16+ΞΕΝ!B17</f>
        <v>215</v>
      </c>
      <c r="C17" s="8">
        <f>ΑΝΑ!C16+ΞΕΝ!C17</f>
        <v>269</v>
      </c>
      <c r="D17" s="18">
        <f>C17/B17-1</f>
        <v>0.25116279069767433</v>
      </c>
      <c r="E17" s="8">
        <f>ΑΝΑ!E16+ΞΕΝ!E17</f>
        <v>230653</v>
      </c>
      <c r="F17" s="8">
        <f>ΑΝΑ!F16+ΞΕΝ!F17</f>
        <v>325887</v>
      </c>
      <c r="G17" s="19">
        <f>F17/E17-1</f>
        <v>0.41288862490407663</v>
      </c>
    </row>
    <row r="18" spans="1:7" ht="15.75" thickBot="1">
      <c r="A18" s="34" t="s">
        <v>13</v>
      </c>
      <c r="B18" s="35">
        <f>ΑΝΑ!B17+ΞΕΝ!B18</f>
        <v>0</v>
      </c>
      <c r="C18" s="36">
        <f>ΑΝΑ!C17+ΞΕΝ!C18</f>
        <v>0</v>
      </c>
      <c r="D18" s="37">
        <v>0</v>
      </c>
      <c r="E18" s="36">
        <f>ΑΝΑ!E17+ΞΕΝ!E18</f>
        <v>0</v>
      </c>
      <c r="F18" s="36">
        <f>ΑΝΑ!F17+ΞΕΝ!F18</f>
        <v>0</v>
      </c>
      <c r="G18" s="39">
        <v>0</v>
      </c>
    </row>
    <row r="19" spans="1:7" ht="15" thickBot="1">
      <c r="A19" s="40" t="s">
        <v>7</v>
      </c>
      <c r="B19" s="41">
        <f>ΑΝΑ!B18+ΞΕΝ!B19</f>
        <v>942</v>
      </c>
      <c r="C19" s="42">
        <f>ΑΝΑ!C18+ΞΕΝ!C19</f>
        <v>960</v>
      </c>
      <c r="D19" s="43">
        <f>C19/B19-1</f>
        <v>0.019108280254777066</v>
      </c>
      <c r="E19" s="42">
        <f>ΑΝΑ!E18+ΞΕΝ!E19</f>
        <v>1950118</v>
      </c>
      <c r="F19" s="42">
        <f>ΑΝΑ!F18+ΞΕΝ!F19</f>
        <v>2082886</v>
      </c>
      <c r="G19" s="44">
        <f>F19/E19-1</f>
        <v>0.0680820340102497</v>
      </c>
    </row>
    <row r="20" spans="6:7" ht="15.75" customHeight="1">
      <c r="F20" s="7"/>
      <c r="G20" s="4"/>
    </row>
    <row r="21" spans="1:7" ht="15" thickBot="1">
      <c r="A21" s="83" t="s">
        <v>2</v>
      </c>
      <c r="B21" s="83"/>
      <c r="C21" s="83"/>
      <c r="D21" s="83"/>
      <c r="E21" s="83"/>
      <c r="F21" s="83"/>
      <c r="G21" s="83"/>
    </row>
    <row r="22" spans="1:7" ht="31.5" customHeight="1">
      <c r="A22" s="77" t="s">
        <v>14</v>
      </c>
      <c r="B22" s="80" t="s">
        <v>9</v>
      </c>
      <c r="C22" s="80"/>
      <c r="D22" s="81" t="s">
        <v>16</v>
      </c>
      <c r="E22" s="71" t="s">
        <v>22</v>
      </c>
      <c r="F22" s="72"/>
      <c r="G22" s="73" t="s">
        <v>16</v>
      </c>
    </row>
    <row r="23" spans="1:7" ht="14.25" customHeight="1">
      <c r="A23" s="78"/>
      <c r="B23" s="32" t="s">
        <v>24</v>
      </c>
      <c r="C23" s="66" t="s">
        <v>25</v>
      </c>
      <c r="D23" s="82"/>
      <c r="E23" s="33" t="s">
        <v>24</v>
      </c>
      <c r="F23" s="67" t="s">
        <v>25</v>
      </c>
      <c r="G23" s="74"/>
    </row>
    <row r="24" spans="1:7" ht="15">
      <c r="A24" s="27" t="s">
        <v>11</v>
      </c>
      <c r="B24" s="28">
        <f>ΑΝΑ!B23+ΞΕΝ!B24</f>
        <v>608</v>
      </c>
      <c r="C24" s="29">
        <f>ΑΝΑ!C23+ΞΕΝ!C24</f>
        <v>577</v>
      </c>
      <c r="D24" s="30">
        <f>C24/B24-1</f>
        <v>-0.050986842105263164</v>
      </c>
      <c r="E24" s="29">
        <f>ΑΝΑ!E23+ΞΕΝ!E24</f>
        <v>1055720</v>
      </c>
      <c r="F24" s="29">
        <f>ΑΝΑ!F23+ΞΕΝ!F24</f>
        <v>1139670</v>
      </c>
      <c r="G24" s="31">
        <f>F24/E24-1</f>
        <v>0.0795191906945023</v>
      </c>
    </row>
    <row r="25" spans="1:7" ht="15">
      <c r="A25" s="26" t="s">
        <v>10</v>
      </c>
      <c r="B25" s="25">
        <f>ΑΝΑ!B24+ΞΕΝ!B25</f>
        <v>54</v>
      </c>
      <c r="C25" s="8">
        <f>ΑΝΑ!C24+ΞΕΝ!C25</f>
        <v>49</v>
      </c>
      <c r="D25" s="18">
        <f>C25/B25-1</f>
        <v>-0.09259259259259256</v>
      </c>
      <c r="E25" s="8">
        <f>ΑΝΑ!E24+ΞΕΝ!E25</f>
        <v>81543</v>
      </c>
      <c r="F25" s="8">
        <f>ΑΝΑ!F24+ΞΕΝ!F25</f>
        <v>85286</v>
      </c>
      <c r="G25" s="19">
        <f>F25/E25-1</f>
        <v>0.04590216204947084</v>
      </c>
    </row>
    <row r="26" spans="1:7" ht="15">
      <c r="A26" s="26" t="s">
        <v>12</v>
      </c>
      <c r="B26" s="25">
        <f>ΑΝΑ!B25+ΞΕΝ!B26</f>
        <v>116</v>
      </c>
      <c r="C26" s="8">
        <f>ΑΝΑ!C25+ΞΕΝ!C26</f>
        <v>106</v>
      </c>
      <c r="D26" s="18">
        <f>C26/B26-1</f>
        <v>-0.08620689655172409</v>
      </c>
      <c r="E26" s="8">
        <f>ΑΝΑ!E25+ΞΕΝ!E26</f>
        <v>129102</v>
      </c>
      <c r="F26" s="8">
        <f>ΑΝΑ!F25+ΞΕΝ!F26</f>
        <v>134966</v>
      </c>
      <c r="G26" s="19">
        <f>F26/E26-1</f>
        <v>0.04542144970643358</v>
      </c>
    </row>
    <row r="27" spans="1:7" ht="15.75" thickBot="1">
      <c r="A27" s="34" t="s">
        <v>13</v>
      </c>
      <c r="B27" s="35">
        <f>ΑΝΑ!B26+ΞΕΝ!B27</f>
        <v>4</v>
      </c>
      <c r="C27" s="36">
        <f>ΑΝΑ!C26+ΞΕΝ!C27</f>
        <v>3</v>
      </c>
      <c r="D27" s="37">
        <f>C27/B27-1</f>
        <v>-0.25</v>
      </c>
      <c r="E27" s="36">
        <f>ΑΝΑ!E26+ΞΕΝ!E27</f>
        <v>2567</v>
      </c>
      <c r="F27" s="36">
        <f>ΑΝΑ!F26+ΞΕΝ!F27</f>
        <v>2220</v>
      </c>
      <c r="G27" s="39">
        <f>F27/E27-1</f>
        <v>-0.13517724970783018</v>
      </c>
    </row>
    <row r="28" spans="1:7" ht="15" thickBot="1">
      <c r="A28" s="40" t="s">
        <v>7</v>
      </c>
      <c r="B28" s="41">
        <f>ΑΝΑ!B27+ΞΕΝ!B28</f>
        <v>782</v>
      </c>
      <c r="C28" s="42">
        <f>ΑΝΑ!C27+ΞΕΝ!C28</f>
        <v>735</v>
      </c>
      <c r="D28" s="43">
        <f>C28/B28-1</f>
        <v>-0.06010230179028131</v>
      </c>
      <c r="E28" s="42">
        <f>ΑΝΑ!E27+ΞΕΝ!E28</f>
        <v>1268932</v>
      </c>
      <c r="F28" s="42">
        <f>ΑΝΑ!F27+ΞΕΝ!F28</f>
        <v>1362142</v>
      </c>
      <c r="G28" s="44">
        <f>F28/E28-1</f>
        <v>0.07345547279129216</v>
      </c>
    </row>
    <row r="29" spans="6:7" ht="15.75" customHeight="1">
      <c r="F29" s="9"/>
      <c r="G29" s="10"/>
    </row>
    <row r="30" spans="1:7" ht="15" thickBot="1">
      <c r="A30" s="75" t="s">
        <v>3</v>
      </c>
      <c r="B30" s="75"/>
      <c r="C30" s="75"/>
      <c r="D30" s="75"/>
      <c r="E30" s="75"/>
      <c r="F30" s="75"/>
      <c r="G30" s="75"/>
    </row>
    <row r="31" spans="1:7" ht="31.5" customHeight="1">
      <c r="A31" s="77" t="s">
        <v>14</v>
      </c>
      <c r="B31" s="80" t="s">
        <v>9</v>
      </c>
      <c r="C31" s="80"/>
      <c r="D31" s="81" t="s">
        <v>16</v>
      </c>
      <c r="E31" s="71" t="s">
        <v>22</v>
      </c>
      <c r="F31" s="72"/>
      <c r="G31" s="73" t="s">
        <v>16</v>
      </c>
    </row>
    <row r="32" spans="1:7" ht="14.25" customHeight="1">
      <c r="A32" s="78"/>
      <c r="B32" s="32" t="s">
        <v>24</v>
      </c>
      <c r="C32" s="66" t="s">
        <v>25</v>
      </c>
      <c r="D32" s="82"/>
      <c r="E32" s="33" t="s">
        <v>24</v>
      </c>
      <c r="F32" s="66" t="s">
        <v>25</v>
      </c>
      <c r="G32" s="74"/>
    </row>
    <row r="33" spans="1:7" ht="15">
      <c r="A33" s="27" t="s">
        <v>11</v>
      </c>
      <c r="B33" s="28">
        <f>ΑΝΑ!B32+ΞΕΝ!B33</f>
        <v>4787</v>
      </c>
      <c r="C33" s="29">
        <f>ΑΝΑ!C32+ΞΕΝ!C33</f>
        <v>4640</v>
      </c>
      <c r="D33" s="30">
        <f>C33/B33-1</f>
        <v>-0.03070816795487774</v>
      </c>
      <c r="E33" s="50">
        <f>ΑΝΑ!E32+ΞΕΝ!E33</f>
        <v>11265873</v>
      </c>
      <c r="F33" s="29">
        <f>ΑΝΑ!F32+ΞΕΝ!F33</f>
        <v>11683964</v>
      </c>
      <c r="G33" s="31">
        <f>F33/E33-1</f>
        <v>0.03711128289836041</v>
      </c>
    </row>
    <row r="34" spans="1:7" ht="15">
      <c r="A34" s="26" t="s">
        <v>10</v>
      </c>
      <c r="B34" s="25">
        <f>ΑΝΑ!B33+ΞΕΝ!B34</f>
        <v>537</v>
      </c>
      <c r="C34" s="8">
        <f>ΑΝΑ!C33+ΞΕΝ!C34</f>
        <v>508</v>
      </c>
      <c r="D34" s="18">
        <f>C34/B34-1</f>
        <v>-0.054003724394785846</v>
      </c>
      <c r="E34" s="16">
        <f>ΑΝΑ!E33+ΞΕΝ!E34</f>
        <v>876627</v>
      </c>
      <c r="F34" s="8">
        <f>ΑΝΑ!F33+ΞΕΝ!F34</f>
        <v>858682</v>
      </c>
      <c r="G34" s="19">
        <f>F34/E34-1</f>
        <v>-0.02047050798115957</v>
      </c>
    </row>
    <row r="35" spans="1:7" ht="15">
      <c r="A35" s="26" t="s">
        <v>12</v>
      </c>
      <c r="B35" s="25">
        <f>ΑΝΑ!B34+ΞΕΝ!B35</f>
        <v>1673</v>
      </c>
      <c r="C35" s="8">
        <f>ΑΝΑ!C34+ΞΕΝ!C35</f>
        <v>2042</v>
      </c>
      <c r="D35" s="18">
        <f>C35/B35-1</f>
        <v>0.2205618649133294</v>
      </c>
      <c r="E35" s="16">
        <f>ΑΝΑ!E34+ΞΕΝ!E35</f>
        <v>2221007</v>
      </c>
      <c r="F35" s="8">
        <f>ΑΝΑ!F34+ΞΕΝ!F35</f>
        <v>2830834</v>
      </c>
      <c r="G35" s="19">
        <f>F35/E35-1</f>
        <v>0.27457229986217957</v>
      </c>
    </row>
    <row r="36" spans="1:7" ht="15.75" thickBot="1">
      <c r="A36" s="34" t="s">
        <v>13</v>
      </c>
      <c r="B36" s="35">
        <f>ΑΝΑ!B35+ΞΕΝ!B36</f>
        <v>22</v>
      </c>
      <c r="C36" s="36">
        <f>ΑΝΑ!C35+ΞΕΝ!C36</f>
        <v>23</v>
      </c>
      <c r="D36" s="37">
        <f>C36/B36-1</f>
        <v>0.045454545454545414</v>
      </c>
      <c r="E36" s="58">
        <f>ΑΝΑ!E35+ΞΕΝ!E36</f>
        <v>24311</v>
      </c>
      <c r="F36" s="36">
        <f>ΑΝΑ!F35+ΞΕΝ!F36</f>
        <v>26264</v>
      </c>
      <c r="G36" s="39">
        <f>F36/E36-1</f>
        <v>0.08033400518283895</v>
      </c>
    </row>
    <row r="37" spans="1:7" ht="16.5" customHeight="1" thickBot="1">
      <c r="A37" s="40" t="s">
        <v>7</v>
      </c>
      <c r="B37" s="41">
        <f>ΑΝΑ!B36+ΞΕΝ!B37</f>
        <v>7019</v>
      </c>
      <c r="C37" s="42">
        <f>ΑΝΑ!C36+ΞΕΝ!C37</f>
        <v>7213</v>
      </c>
      <c r="D37" s="43">
        <f>C37/B37-1</f>
        <v>0.0276392648525432</v>
      </c>
      <c r="E37" s="54">
        <f>ΑΝΑ!E36+ΞΕΝ!E37</f>
        <v>14387818</v>
      </c>
      <c r="F37" s="42">
        <f>ΑΝΑ!F36+ΞΕΝ!F37</f>
        <v>15399744</v>
      </c>
      <c r="G37" s="44">
        <f>F37/E37-1</f>
        <v>0.07033213792390192</v>
      </c>
    </row>
    <row r="38" spans="6:7" ht="9.75" customHeight="1">
      <c r="F38" s="3"/>
      <c r="G38" s="13"/>
    </row>
    <row r="39" spans="1:9" ht="44.25" customHeight="1">
      <c r="A39" s="84" t="s">
        <v>15</v>
      </c>
      <c r="B39" s="84"/>
      <c r="C39" s="84"/>
      <c r="D39" s="84"/>
      <c r="E39" s="84"/>
      <c r="F39" s="84"/>
      <c r="G39" s="84"/>
      <c r="H39" s="21"/>
      <c r="I39" s="21"/>
    </row>
    <row r="40" spans="1:9" ht="12.75" customHeight="1">
      <c r="A40" s="59"/>
      <c r="B40" s="59"/>
      <c r="C40" s="59"/>
      <c r="D40" s="59"/>
      <c r="E40" s="59"/>
      <c r="F40" s="59"/>
      <c r="G40" s="59"/>
      <c r="H40" s="21"/>
      <c r="I40" s="21"/>
    </row>
    <row r="41" spans="1:7" ht="26.25" customHeight="1">
      <c r="A41" s="69"/>
      <c r="B41" s="69"/>
      <c r="C41" s="69"/>
      <c r="D41" s="69"/>
      <c r="E41" s="69"/>
      <c r="F41" s="69"/>
      <c r="G41" s="69"/>
    </row>
    <row r="42" spans="1:7" ht="11.25" customHeight="1">
      <c r="A42" s="59"/>
      <c r="B42" s="59"/>
      <c r="C42" s="59"/>
      <c r="D42" s="59"/>
      <c r="E42" s="59"/>
      <c r="F42" s="59"/>
      <c r="G42" s="59"/>
    </row>
    <row r="43" spans="1:7" ht="12.75">
      <c r="A43" s="61" t="s">
        <v>30</v>
      </c>
      <c r="B43" s="60"/>
      <c r="C43" s="61"/>
      <c r="D43" s="61"/>
      <c r="E43" s="61"/>
      <c r="F43" s="61"/>
      <c r="G43" s="61"/>
    </row>
    <row r="44" spans="1:8" ht="12.75">
      <c r="A44" s="68">
        <v>41059</v>
      </c>
      <c r="B44" s="70"/>
      <c r="C44" s="70"/>
      <c r="D44" s="62"/>
      <c r="E44" s="62"/>
      <c r="F44" s="61"/>
      <c r="G44" s="61"/>
      <c r="H44" s="6"/>
    </row>
    <row r="45" spans="1:9" ht="12.75">
      <c r="A45" s="61" t="s">
        <v>31</v>
      </c>
      <c r="B45" s="61"/>
      <c r="C45" s="61"/>
      <c r="D45" s="61"/>
      <c r="E45" s="79" t="s">
        <v>4</v>
      </c>
      <c r="F45" s="79"/>
      <c r="G45" s="79"/>
      <c r="I45" s="6"/>
    </row>
    <row r="46" spans="1:7" ht="12.75">
      <c r="A46" s="61"/>
      <c r="B46" s="61"/>
      <c r="C46" s="61"/>
      <c r="D46" s="61"/>
      <c r="E46" s="79" t="s">
        <v>5</v>
      </c>
      <c r="F46" s="79"/>
      <c r="G46" s="79"/>
    </row>
  </sheetData>
  <sheetProtection/>
  <mergeCells count="28">
    <mergeCell ref="E46:G46"/>
    <mergeCell ref="A4:A5"/>
    <mergeCell ref="B4:C4"/>
    <mergeCell ref="E4:F4"/>
    <mergeCell ref="D4:D5"/>
    <mergeCell ref="G4:G5"/>
    <mergeCell ref="A12:G12"/>
    <mergeCell ref="B13:C13"/>
    <mergeCell ref="D13:D14"/>
    <mergeCell ref="E13:F13"/>
    <mergeCell ref="E45:G45"/>
    <mergeCell ref="B22:C22"/>
    <mergeCell ref="D22:D23"/>
    <mergeCell ref="A21:G21"/>
    <mergeCell ref="A22:A23"/>
    <mergeCell ref="A31:A32"/>
    <mergeCell ref="A30:G30"/>
    <mergeCell ref="B31:C31"/>
    <mergeCell ref="D31:D32"/>
    <mergeCell ref="A39:G39"/>
    <mergeCell ref="E31:F31"/>
    <mergeCell ref="G31:G32"/>
    <mergeCell ref="E22:F22"/>
    <mergeCell ref="G22:G23"/>
    <mergeCell ref="A3:G3"/>
    <mergeCell ref="A1:G1"/>
    <mergeCell ref="G13:G14"/>
    <mergeCell ref="A13:A14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34">
      <selection activeCell="C10" sqref="C10"/>
    </sheetView>
  </sheetViews>
  <sheetFormatPr defaultColWidth="9.140625" defaultRowHeight="12.75"/>
  <cols>
    <col min="1" max="1" width="13.7109375" style="0" customWidth="1"/>
    <col min="2" max="2" width="14.00390625" style="0" customWidth="1"/>
    <col min="3" max="3" width="14.140625" style="0" customWidth="1"/>
    <col min="4" max="4" width="9.57421875" style="0" customWidth="1"/>
    <col min="5" max="5" width="13.7109375" style="0" customWidth="1"/>
    <col min="6" max="6" width="16.57421875" style="0" customWidth="1"/>
  </cols>
  <sheetData>
    <row r="1" spans="1:9" ht="46.5" customHeight="1">
      <c r="A1" s="76" t="s">
        <v>19</v>
      </c>
      <c r="B1" s="76"/>
      <c r="C1" s="76"/>
      <c r="D1" s="76"/>
      <c r="E1" s="76"/>
      <c r="F1" s="76"/>
      <c r="G1" s="76"/>
      <c r="H1" s="20"/>
      <c r="I1" s="20"/>
    </row>
    <row r="2" ht="12.75">
      <c r="F2" s="1"/>
    </row>
    <row r="3" spans="1:7" ht="15" thickBot="1">
      <c r="A3" s="75" t="s">
        <v>0</v>
      </c>
      <c r="B3" s="75"/>
      <c r="C3" s="75"/>
      <c r="D3" s="75"/>
      <c r="E3" s="75"/>
      <c r="F3" s="75"/>
      <c r="G3" s="75"/>
    </row>
    <row r="4" spans="1:7" ht="45" customHeight="1">
      <c r="A4" s="77" t="s">
        <v>14</v>
      </c>
      <c r="B4" s="80" t="s">
        <v>8</v>
      </c>
      <c r="C4" s="80"/>
      <c r="D4" s="81" t="s">
        <v>16</v>
      </c>
      <c r="E4" s="71" t="s">
        <v>21</v>
      </c>
      <c r="F4" s="72"/>
      <c r="G4" s="73" t="s">
        <v>16</v>
      </c>
    </row>
    <row r="5" spans="1:7" ht="15" customHeight="1">
      <c r="A5" s="78"/>
      <c r="B5" s="32" t="s">
        <v>24</v>
      </c>
      <c r="C5" s="66" t="s">
        <v>25</v>
      </c>
      <c r="D5" s="82"/>
      <c r="E5" s="33" t="s">
        <v>24</v>
      </c>
      <c r="F5" s="67" t="s">
        <v>25</v>
      </c>
      <c r="G5" s="74"/>
    </row>
    <row r="6" spans="1:7" ht="15" customHeight="1">
      <c r="A6" s="27" t="s">
        <v>11</v>
      </c>
      <c r="B6" s="29">
        <v>963</v>
      </c>
      <c r="C6" s="29">
        <v>1020</v>
      </c>
      <c r="D6" s="30">
        <f>C6/B6-1</f>
        <v>0.05919003115264787</v>
      </c>
      <c r="E6" s="29">
        <v>2550183</v>
      </c>
      <c r="F6" s="29">
        <v>2864658</v>
      </c>
      <c r="G6" s="31">
        <f>F6/E6-1</f>
        <v>0.12331467977003996</v>
      </c>
    </row>
    <row r="7" spans="1:7" ht="15" customHeight="1">
      <c r="A7" s="26" t="s">
        <v>10</v>
      </c>
      <c r="B7" s="8">
        <v>141</v>
      </c>
      <c r="C7" s="8">
        <v>137</v>
      </c>
      <c r="D7" s="18">
        <f>C7/B7-1</f>
        <v>-0.028368794326241176</v>
      </c>
      <c r="E7" s="8">
        <v>307731</v>
      </c>
      <c r="F7" s="8">
        <v>303344</v>
      </c>
      <c r="G7" s="19">
        <f>F7/E7-1</f>
        <v>-0.014255957313367817</v>
      </c>
    </row>
    <row r="8" spans="1:7" ht="15" customHeight="1">
      <c r="A8" s="26" t="s">
        <v>12</v>
      </c>
      <c r="B8" s="8">
        <v>587</v>
      </c>
      <c r="C8" s="8">
        <v>842</v>
      </c>
      <c r="D8" s="18">
        <f>C8/B8-1</f>
        <v>0.434412265758092</v>
      </c>
      <c r="E8" s="8">
        <v>839442</v>
      </c>
      <c r="F8" s="8">
        <v>1300311</v>
      </c>
      <c r="G8" s="19">
        <f>F8/E8-1</f>
        <v>0.5490182764264833</v>
      </c>
    </row>
    <row r="9" spans="1:7" ht="15" customHeight="1" thickBot="1">
      <c r="A9" s="34" t="s">
        <v>13</v>
      </c>
      <c r="B9" s="36">
        <v>9</v>
      </c>
      <c r="C9" s="36">
        <v>11</v>
      </c>
      <c r="D9" s="37">
        <f>C9/B9-1</f>
        <v>0.22222222222222232</v>
      </c>
      <c r="E9" s="38">
        <v>18024</v>
      </c>
      <c r="F9" s="38">
        <v>17393</v>
      </c>
      <c r="G9" s="39">
        <f>F9/E9-1</f>
        <v>-0.03500887705281841</v>
      </c>
    </row>
    <row r="10" spans="1:7" ht="15" customHeight="1" thickBot="1">
      <c r="A10" s="40" t="s">
        <v>7</v>
      </c>
      <c r="B10" s="42">
        <f>SUM(B6:B9)</f>
        <v>1700</v>
      </c>
      <c r="C10" s="42">
        <f>SUM(C6:C9)</f>
        <v>2010</v>
      </c>
      <c r="D10" s="43">
        <f>C10/B10-1</f>
        <v>0.1823529411764706</v>
      </c>
      <c r="E10" s="42">
        <f>SUM(E6:E9)</f>
        <v>3715380</v>
      </c>
      <c r="F10" s="42">
        <f>SUM(F6:F9)</f>
        <v>4485706</v>
      </c>
      <c r="G10" s="44">
        <f>F10/E10-1</f>
        <v>0.20733437764104878</v>
      </c>
    </row>
    <row r="11" ht="14.25">
      <c r="F11" s="2"/>
    </row>
    <row r="12" spans="1:7" ht="15" thickBot="1">
      <c r="A12" s="75" t="s">
        <v>1</v>
      </c>
      <c r="B12" s="75"/>
      <c r="C12" s="75"/>
      <c r="D12" s="75"/>
      <c r="E12" s="75"/>
      <c r="F12" s="75"/>
      <c r="G12" s="75"/>
    </row>
    <row r="13" spans="1:7" ht="45" customHeight="1">
      <c r="A13" s="77" t="s">
        <v>14</v>
      </c>
      <c r="B13" s="80" t="s">
        <v>8</v>
      </c>
      <c r="C13" s="80"/>
      <c r="D13" s="81" t="s">
        <v>16</v>
      </c>
      <c r="E13" s="71" t="s">
        <v>21</v>
      </c>
      <c r="F13" s="72"/>
      <c r="G13" s="73" t="s">
        <v>16</v>
      </c>
    </row>
    <row r="14" spans="1:7" ht="15" customHeight="1">
      <c r="A14" s="78"/>
      <c r="B14" s="32" t="s">
        <v>24</v>
      </c>
      <c r="C14" s="67" t="s">
        <v>25</v>
      </c>
      <c r="D14" s="82"/>
      <c r="E14" s="33" t="s">
        <v>24</v>
      </c>
      <c r="F14" s="67" t="s">
        <v>25</v>
      </c>
      <c r="G14" s="74"/>
    </row>
    <row r="15" spans="1:7" ht="15" customHeight="1">
      <c r="A15" s="27" t="s">
        <v>11</v>
      </c>
      <c r="B15" s="29">
        <v>51</v>
      </c>
      <c r="C15" s="29">
        <v>47</v>
      </c>
      <c r="D15" s="30">
        <f>C15/B15-1</f>
        <v>-0.07843137254901966</v>
      </c>
      <c r="E15" s="29">
        <v>135489</v>
      </c>
      <c r="F15" s="29">
        <v>127446</v>
      </c>
      <c r="G15" s="31">
        <f>F15/E15-1</f>
        <v>-0.05936275269579083</v>
      </c>
    </row>
    <row r="16" spans="1:7" ht="15" customHeight="1">
      <c r="A16" s="26" t="s">
        <v>10</v>
      </c>
      <c r="B16" s="8">
        <v>26</v>
      </c>
      <c r="C16" s="8">
        <v>20</v>
      </c>
      <c r="D16" s="18">
        <f>C16/B16-1</f>
        <v>-0.23076923076923073</v>
      </c>
      <c r="E16" s="8">
        <v>37916</v>
      </c>
      <c r="F16" s="8">
        <v>30020</v>
      </c>
      <c r="G16" s="19">
        <f>F16/E16-1</f>
        <v>-0.20824981538136933</v>
      </c>
    </row>
    <row r="17" spans="1:7" ht="15" customHeight="1">
      <c r="A17" s="26" t="s">
        <v>12</v>
      </c>
      <c r="B17" s="8">
        <v>68</v>
      </c>
      <c r="C17" s="8">
        <v>94</v>
      </c>
      <c r="D17" s="18">
        <f>C17/B17-1</f>
        <v>0.38235294117647056</v>
      </c>
      <c r="E17" s="8">
        <v>80910</v>
      </c>
      <c r="F17" s="8">
        <v>128032</v>
      </c>
      <c r="G17" s="19">
        <f>F17/E17-1</f>
        <v>0.582400197750587</v>
      </c>
    </row>
    <row r="18" spans="1:7" ht="15" customHeight="1" thickBot="1">
      <c r="A18" s="34" t="s">
        <v>13</v>
      </c>
      <c r="B18" s="36">
        <v>0</v>
      </c>
      <c r="C18" s="36">
        <v>0</v>
      </c>
      <c r="D18" s="37">
        <v>0</v>
      </c>
      <c r="E18" s="38">
        <v>0</v>
      </c>
      <c r="F18" s="38">
        <v>0</v>
      </c>
      <c r="G18" s="39">
        <v>0</v>
      </c>
    </row>
    <row r="19" spans="1:7" ht="15" customHeight="1" thickBot="1">
      <c r="A19" s="40" t="s">
        <v>7</v>
      </c>
      <c r="B19" s="42">
        <f>SUM(B15:B18)</f>
        <v>145</v>
      </c>
      <c r="C19" s="42">
        <f>SUM(C15:C18)</f>
        <v>161</v>
      </c>
      <c r="D19" s="43">
        <f>C19/B19-1</f>
        <v>0.1103448275862069</v>
      </c>
      <c r="E19" s="42">
        <f>SUM(E15:E18)</f>
        <v>254315</v>
      </c>
      <c r="F19" s="42">
        <f>SUM(F15:F18)</f>
        <v>285498</v>
      </c>
      <c r="G19" s="44">
        <f>F19/E19-1</f>
        <v>0.1226156538151506</v>
      </c>
    </row>
    <row r="20" spans="6:7" ht="15">
      <c r="F20" s="7"/>
      <c r="G20" s="4"/>
    </row>
    <row r="21" spans="1:7" ht="15" thickBot="1">
      <c r="A21" s="83" t="s">
        <v>2</v>
      </c>
      <c r="B21" s="83"/>
      <c r="C21" s="83"/>
      <c r="D21" s="83"/>
      <c r="E21" s="83"/>
      <c r="F21" s="83"/>
      <c r="G21" s="83"/>
    </row>
    <row r="22" spans="1:7" ht="45" customHeight="1">
      <c r="A22" s="77" t="s">
        <v>14</v>
      </c>
      <c r="B22" s="80" t="s">
        <v>8</v>
      </c>
      <c r="C22" s="80"/>
      <c r="D22" s="81" t="s">
        <v>16</v>
      </c>
      <c r="E22" s="71" t="s">
        <v>21</v>
      </c>
      <c r="F22" s="72"/>
      <c r="G22" s="73" t="s">
        <v>16</v>
      </c>
    </row>
    <row r="23" spans="1:7" ht="15" customHeight="1">
      <c r="A23" s="78"/>
      <c r="B23" s="32" t="s">
        <v>24</v>
      </c>
      <c r="C23" s="66" t="s">
        <v>25</v>
      </c>
      <c r="D23" s="82"/>
      <c r="E23" s="33" t="s">
        <v>24</v>
      </c>
      <c r="F23" s="66" t="s">
        <v>25</v>
      </c>
      <c r="G23" s="74"/>
    </row>
    <row r="24" spans="1:7" ht="15" customHeight="1">
      <c r="A24" s="27" t="s">
        <v>11</v>
      </c>
      <c r="B24" s="29">
        <v>21</v>
      </c>
      <c r="C24" s="29">
        <v>11</v>
      </c>
      <c r="D24" s="30">
        <f>C24/B24-1</f>
        <v>-0.47619047619047616</v>
      </c>
      <c r="E24" s="29">
        <f>31117+31523</f>
        <v>62640</v>
      </c>
      <c r="F24" s="29">
        <v>33248</v>
      </c>
      <c r="G24" s="31">
        <f>F24/E24-1</f>
        <v>-0.46922094508301404</v>
      </c>
    </row>
    <row r="25" spans="1:7" ht="15" customHeight="1">
      <c r="A25" s="26" t="s">
        <v>10</v>
      </c>
      <c r="B25" s="8">
        <v>3</v>
      </c>
      <c r="C25" s="8">
        <v>6</v>
      </c>
      <c r="D25" s="18">
        <f>C25/B25-1</f>
        <v>1</v>
      </c>
      <c r="E25" s="8">
        <v>7186</v>
      </c>
      <c r="F25" s="8">
        <v>11419</v>
      </c>
      <c r="G25" s="19">
        <f>F25/E25-1</f>
        <v>0.5890620651266352</v>
      </c>
    </row>
    <row r="26" spans="1:7" ht="15" customHeight="1">
      <c r="A26" s="26" t="s">
        <v>12</v>
      </c>
      <c r="B26" s="8">
        <v>10</v>
      </c>
      <c r="C26" s="8">
        <v>16</v>
      </c>
      <c r="D26" s="18">
        <f>C26/B26-1</f>
        <v>0.6000000000000001</v>
      </c>
      <c r="E26" s="8">
        <f>9154+4746</f>
        <v>13900</v>
      </c>
      <c r="F26" s="8">
        <v>27586</v>
      </c>
      <c r="G26" s="19">
        <f>F26/E26-1</f>
        <v>0.9846043165467626</v>
      </c>
    </row>
    <row r="27" spans="1:7" ht="15" customHeight="1" thickBot="1">
      <c r="A27" s="34" t="s">
        <v>13</v>
      </c>
      <c r="B27" s="36">
        <v>0</v>
      </c>
      <c r="C27" s="36">
        <v>0</v>
      </c>
      <c r="D27" s="37">
        <v>0</v>
      </c>
      <c r="E27" s="38">
        <v>0</v>
      </c>
      <c r="F27" s="38">
        <v>0</v>
      </c>
      <c r="G27" s="39">
        <v>0</v>
      </c>
    </row>
    <row r="28" spans="1:7" ht="15" customHeight="1" thickBot="1">
      <c r="A28" s="40" t="s">
        <v>7</v>
      </c>
      <c r="B28" s="41">
        <f>SUM(B24:B27)</f>
        <v>34</v>
      </c>
      <c r="C28" s="42">
        <f>SUM(C24:C27)</f>
        <v>33</v>
      </c>
      <c r="D28" s="43">
        <f>C28/B28-1</f>
        <v>-0.02941176470588236</v>
      </c>
      <c r="E28" s="42">
        <f>SUM(E24:E27)</f>
        <v>83726</v>
      </c>
      <c r="F28" s="42">
        <f>SUM(F24:F27)</f>
        <v>72253</v>
      </c>
      <c r="G28" s="44">
        <f>F28/E28-1</f>
        <v>-0.13703031316436953</v>
      </c>
    </row>
    <row r="29" spans="6:7" ht="15">
      <c r="F29" s="11"/>
      <c r="G29" s="12"/>
    </row>
    <row r="30" spans="1:7" ht="15" thickBot="1">
      <c r="A30" s="75" t="s">
        <v>3</v>
      </c>
      <c r="B30" s="75"/>
      <c r="C30" s="75"/>
      <c r="D30" s="75"/>
      <c r="E30" s="75"/>
      <c r="F30" s="75"/>
      <c r="G30" s="75"/>
    </row>
    <row r="31" spans="1:7" ht="45" customHeight="1">
      <c r="A31" s="77" t="s">
        <v>14</v>
      </c>
      <c r="B31" s="80" t="s">
        <v>8</v>
      </c>
      <c r="C31" s="80"/>
      <c r="D31" s="81" t="s">
        <v>16</v>
      </c>
      <c r="E31" s="71" t="s">
        <v>21</v>
      </c>
      <c r="F31" s="72"/>
      <c r="G31" s="73" t="s">
        <v>16</v>
      </c>
    </row>
    <row r="32" spans="1:7" ht="15" customHeight="1">
      <c r="A32" s="78"/>
      <c r="B32" s="32" t="s">
        <v>24</v>
      </c>
      <c r="C32" s="66" t="s">
        <v>25</v>
      </c>
      <c r="D32" s="82"/>
      <c r="E32" s="33" t="s">
        <v>24</v>
      </c>
      <c r="F32" s="66" t="s">
        <v>25</v>
      </c>
      <c r="G32" s="74"/>
    </row>
    <row r="33" spans="1:7" ht="15" customHeight="1">
      <c r="A33" s="27" t="s">
        <v>11</v>
      </c>
      <c r="B33" s="28">
        <f aca="true" t="shared" si="0" ref="B33:C37">B6+B15+B24</f>
        <v>1035</v>
      </c>
      <c r="C33" s="29">
        <f t="shared" si="0"/>
        <v>1078</v>
      </c>
      <c r="D33" s="30">
        <f>C33/B33-1</f>
        <v>0.04154589371980677</v>
      </c>
      <c r="E33" s="45">
        <f>E6+E15+E24</f>
        <v>2748312</v>
      </c>
      <c r="F33" s="29">
        <f aca="true" t="shared" si="1" ref="E33:F37">F6+F15+F24</f>
        <v>3025352</v>
      </c>
      <c r="G33" s="31">
        <f>F33/E33-1</f>
        <v>0.10080369332157346</v>
      </c>
    </row>
    <row r="34" spans="1:7" ht="15" customHeight="1">
      <c r="A34" s="26" t="s">
        <v>10</v>
      </c>
      <c r="B34" s="25">
        <f t="shared" si="0"/>
        <v>170</v>
      </c>
      <c r="C34" s="8">
        <f t="shared" si="0"/>
        <v>163</v>
      </c>
      <c r="D34" s="18">
        <f>C34/B34-1</f>
        <v>-0.04117647058823526</v>
      </c>
      <c r="E34" s="17">
        <f t="shared" si="1"/>
        <v>352833</v>
      </c>
      <c r="F34" s="8">
        <f t="shared" si="1"/>
        <v>344783</v>
      </c>
      <c r="G34" s="19">
        <f>F34/E34-1</f>
        <v>-0.022815326230823052</v>
      </c>
    </row>
    <row r="35" spans="1:7" ht="15" customHeight="1">
      <c r="A35" s="26" t="s">
        <v>12</v>
      </c>
      <c r="B35" s="25">
        <f t="shared" si="0"/>
        <v>665</v>
      </c>
      <c r="C35" s="8">
        <f t="shared" si="0"/>
        <v>952</v>
      </c>
      <c r="D35" s="18">
        <f>C35/B35-1</f>
        <v>0.43157894736842106</v>
      </c>
      <c r="E35" s="17">
        <f t="shared" si="1"/>
        <v>934252</v>
      </c>
      <c r="F35" s="8">
        <f t="shared" si="1"/>
        <v>1455929</v>
      </c>
      <c r="G35" s="19">
        <f>F35/E35-1</f>
        <v>0.5583900275300455</v>
      </c>
    </row>
    <row r="36" spans="1:7" ht="15" customHeight="1" thickBot="1">
      <c r="A36" s="34" t="s">
        <v>13</v>
      </c>
      <c r="B36" s="35">
        <f t="shared" si="0"/>
        <v>9</v>
      </c>
      <c r="C36" s="36">
        <f t="shared" si="0"/>
        <v>11</v>
      </c>
      <c r="D36" s="37">
        <f>C36/B36-1</f>
        <v>0.22222222222222232</v>
      </c>
      <c r="E36" s="46">
        <f t="shared" si="1"/>
        <v>18024</v>
      </c>
      <c r="F36" s="36">
        <f t="shared" si="1"/>
        <v>17393</v>
      </c>
      <c r="G36" s="39">
        <f>F36/E36-1</f>
        <v>-0.03500887705281841</v>
      </c>
    </row>
    <row r="37" spans="1:7" ht="15" customHeight="1" thickBot="1">
      <c r="A37" s="40" t="s">
        <v>7</v>
      </c>
      <c r="B37" s="41">
        <f t="shared" si="0"/>
        <v>1879</v>
      </c>
      <c r="C37" s="42">
        <f t="shared" si="0"/>
        <v>2204</v>
      </c>
      <c r="D37" s="43">
        <f>C37/B37-1</f>
        <v>0.17296434273549766</v>
      </c>
      <c r="E37" s="47">
        <f t="shared" si="1"/>
        <v>4053421</v>
      </c>
      <c r="F37" s="42">
        <f t="shared" si="1"/>
        <v>4843457</v>
      </c>
      <c r="G37" s="44">
        <f>F37/E37-1</f>
        <v>0.19490598188542463</v>
      </c>
    </row>
    <row r="38" spans="1:9" ht="15">
      <c r="A38" s="86"/>
      <c r="B38" s="86"/>
      <c r="C38" s="86"/>
      <c r="D38" s="86"/>
      <c r="E38" s="86"/>
      <c r="F38" s="86"/>
      <c r="G38" s="86"/>
      <c r="H38" s="86"/>
      <c r="I38" s="86"/>
    </row>
    <row r="39" spans="1:9" ht="39" customHeight="1">
      <c r="A39" s="84" t="s">
        <v>15</v>
      </c>
      <c r="B39" s="84"/>
      <c r="C39" s="84"/>
      <c r="D39" s="84"/>
      <c r="E39" s="84"/>
      <c r="F39" s="84"/>
      <c r="G39" s="84"/>
      <c r="H39" s="63"/>
      <c r="I39" s="21"/>
    </row>
    <row r="40" spans="1:9" ht="14.25">
      <c r="A40" s="59"/>
      <c r="B40" s="59"/>
      <c r="C40" s="64"/>
      <c r="D40" s="64"/>
      <c r="E40" s="64"/>
      <c r="F40" s="64"/>
      <c r="G40" s="64"/>
      <c r="H40" s="64"/>
      <c r="I40" s="15"/>
    </row>
    <row r="41" spans="1:8" ht="12.75">
      <c r="A41" s="61" t="s">
        <v>28</v>
      </c>
      <c r="B41" s="61"/>
      <c r="C41" s="61"/>
      <c r="D41" s="61"/>
      <c r="E41" s="61"/>
      <c r="F41" s="61"/>
      <c r="G41" s="61"/>
      <c r="H41" s="61"/>
    </row>
    <row r="42" spans="1:8" ht="12.75">
      <c r="A42" s="85">
        <v>41059</v>
      </c>
      <c r="B42" s="85"/>
      <c r="C42" s="85"/>
      <c r="D42" s="68"/>
      <c r="E42" s="68"/>
      <c r="F42" s="61"/>
      <c r="G42" s="61"/>
      <c r="H42" s="65"/>
    </row>
    <row r="43" spans="1:9" ht="12.75">
      <c r="A43" s="61"/>
      <c r="B43" s="61"/>
      <c r="C43" s="61"/>
      <c r="D43" s="61"/>
      <c r="E43" s="79" t="s">
        <v>4</v>
      </c>
      <c r="F43" s="79"/>
      <c r="G43" s="79"/>
      <c r="H43" s="61"/>
      <c r="I43" s="6"/>
    </row>
    <row r="44" spans="1:8" ht="12.75">
      <c r="A44" s="61" t="s">
        <v>29</v>
      </c>
      <c r="B44" s="61"/>
      <c r="C44" s="61"/>
      <c r="D44" s="61"/>
      <c r="E44" s="79" t="s">
        <v>5</v>
      </c>
      <c r="F44" s="79"/>
      <c r="G44" s="79"/>
      <c r="H44" s="61"/>
    </row>
    <row r="45" spans="1:8" ht="12.75">
      <c r="A45" s="61"/>
      <c r="B45" s="61"/>
      <c r="C45" s="61"/>
      <c r="D45" s="61"/>
      <c r="E45" s="61"/>
      <c r="F45" s="61"/>
      <c r="G45" s="61"/>
      <c r="H45" s="61"/>
    </row>
  </sheetData>
  <sheetProtection/>
  <mergeCells count="30">
    <mergeCell ref="E44:G44"/>
    <mergeCell ref="B13:C13"/>
    <mergeCell ref="D13:D14"/>
    <mergeCell ref="E13:F13"/>
    <mergeCell ref="G13:G14"/>
    <mergeCell ref="A38:I38"/>
    <mergeCell ref="B31:C31"/>
    <mergeCell ref="D31:D32"/>
    <mergeCell ref="E31:F31"/>
    <mergeCell ref="G31:G32"/>
    <mergeCell ref="A21:G21"/>
    <mergeCell ref="A4:A5"/>
    <mergeCell ref="A1:G1"/>
    <mergeCell ref="A3:G3"/>
    <mergeCell ref="A13:A14"/>
    <mergeCell ref="A12:G12"/>
    <mergeCell ref="B4:C4"/>
    <mergeCell ref="E4:F4"/>
    <mergeCell ref="D4:D5"/>
    <mergeCell ref="G4:G5"/>
    <mergeCell ref="A22:A23"/>
    <mergeCell ref="A31:A32"/>
    <mergeCell ref="A42:C42"/>
    <mergeCell ref="E43:G43"/>
    <mergeCell ref="B22:C22"/>
    <mergeCell ref="D22:D23"/>
    <mergeCell ref="E22:F22"/>
    <mergeCell ref="G22:G23"/>
    <mergeCell ref="A30:G30"/>
    <mergeCell ref="A39:G39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9"/>
  <sheetViews>
    <sheetView zoomScalePageLayoutView="0" workbookViewId="0" topLeftCell="A28">
      <selection activeCell="K23" sqref="K23"/>
    </sheetView>
  </sheetViews>
  <sheetFormatPr defaultColWidth="9.140625" defaultRowHeight="12.75"/>
  <cols>
    <col min="1" max="1" width="13.7109375" style="0" customWidth="1"/>
    <col min="2" max="2" width="13.8515625" style="0" customWidth="1"/>
    <col min="3" max="3" width="13.7109375" style="0" customWidth="1"/>
    <col min="4" max="4" width="9.7109375" style="0" customWidth="1"/>
    <col min="5" max="5" width="16.28125" style="0" customWidth="1"/>
    <col min="6" max="6" width="15.421875" style="0" customWidth="1"/>
    <col min="7" max="7" width="8.7109375" style="0" customWidth="1"/>
  </cols>
  <sheetData>
    <row r="1" spans="1:9" ht="46.5" customHeight="1">
      <c r="A1" s="76" t="s">
        <v>18</v>
      </c>
      <c r="B1" s="76"/>
      <c r="C1" s="76"/>
      <c r="D1" s="76"/>
      <c r="E1" s="76"/>
      <c r="F1" s="76"/>
      <c r="G1" s="76"/>
      <c r="H1" s="20"/>
      <c r="I1" s="20"/>
    </row>
    <row r="2" spans="1:7" ht="15" thickBot="1">
      <c r="A2" s="75" t="s">
        <v>0</v>
      </c>
      <c r="B2" s="75"/>
      <c r="C2" s="75"/>
      <c r="D2" s="75"/>
      <c r="E2" s="75"/>
      <c r="F2" s="75"/>
      <c r="G2" s="75"/>
    </row>
    <row r="3" spans="1:7" ht="43.5" customHeight="1">
      <c r="A3" s="77" t="s">
        <v>14</v>
      </c>
      <c r="B3" s="80" t="s">
        <v>6</v>
      </c>
      <c r="C3" s="80"/>
      <c r="D3" s="81" t="s">
        <v>16</v>
      </c>
      <c r="E3" s="71" t="s">
        <v>20</v>
      </c>
      <c r="F3" s="72"/>
      <c r="G3" s="81" t="s">
        <v>16</v>
      </c>
    </row>
    <row r="4" spans="1:7" ht="15.75" customHeight="1">
      <c r="A4" s="78"/>
      <c r="B4" s="32" t="s">
        <v>24</v>
      </c>
      <c r="C4" s="32" t="s">
        <v>25</v>
      </c>
      <c r="D4" s="82"/>
      <c r="E4" s="32" t="s">
        <v>24</v>
      </c>
      <c r="F4" s="32" t="s">
        <v>25</v>
      </c>
      <c r="G4" s="82"/>
    </row>
    <row r="5" spans="1:7" ht="15" customHeight="1">
      <c r="A5" s="48" t="s">
        <v>11</v>
      </c>
      <c r="B5" s="49">
        <v>2579</v>
      </c>
      <c r="C5" s="55">
        <v>2422</v>
      </c>
      <c r="D5" s="30">
        <f>C5/B5-1</f>
        <v>-0.0608763086467623</v>
      </c>
      <c r="E5" s="50">
        <v>6069974</v>
      </c>
      <c r="F5" s="50">
        <v>6029226</v>
      </c>
      <c r="G5" s="30">
        <f>F5/E5-1</f>
        <v>-0.0067130435814057865</v>
      </c>
    </row>
    <row r="6" spans="1:7" ht="15" customHeight="1">
      <c r="A6" s="24" t="s">
        <v>10</v>
      </c>
      <c r="B6" s="8">
        <v>252</v>
      </c>
      <c r="C6" s="8">
        <v>252</v>
      </c>
      <c r="D6" s="18">
        <f>C6/B6-1</f>
        <v>0</v>
      </c>
      <c r="E6" s="16">
        <v>357884</v>
      </c>
      <c r="F6" s="16">
        <v>363463</v>
      </c>
      <c r="G6" s="18">
        <f>F6/E6-1</f>
        <v>0.015588850018441791</v>
      </c>
    </row>
    <row r="7" spans="1:7" ht="15" customHeight="1">
      <c r="A7" s="24" t="s">
        <v>12</v>
      </c>
      <c r="B7" s="8">
        <v>755</v>
      </c>
      <c r="C7" s="8">
        <v>825</v>
      </c>
      <c r="D7" s="18">
        <f>C7/B7-1</f>
        <v>0.0927152317880795</v>
      </c>
      <c r="E7" s="16">
        <v>1021810</v>
      </c>
      <c r="F7" s="16">
        <v>1069670</v>
      </c>
      <c r="G7" s="18">
        <f>F7/E7-1</f>
        <v>0.04683845333281145</v>
      </c>
    </row>
    <row r="8" spans="1:7" ht="15" customHeight="1" thickBot="1">
      <c r="A8" s="51" t="s">
        <v>13</v>
      </c>
      <c r="B8" s="36">
        <v>9</v>
      </c>
      <c r="C8" s="36">
        <v>9</v>
      </c>
      <c r="D8" s="37">
        <v>0</v>
      </c>
      <c r="E8" s="52">
        <v>3720</v>
      </c>
      <c r="F8" s="52">
        <v>6651</v>
      </c>
      <c r="G8" s="37">
        <v>0</v>
      </c>
    </row>
    <row r="9" spans="1:7" ht="15" customHeight="1" thickBot="1">
      <c r="A9" s="53" t="s">
        <v>7</v>
      </c>
      <c r="B9" s="42">
        <f>SUM(B5:B8)</f>
        <v>3595</v>
      </c>
      <c r="C9" s="42">
        <f>SUM(C5:C8)</f>
        <v>3508</v>
      </c>
      <c r="D9" s="43">
        <f>C9/B9-1</f>
        <v>-0.02420027816411685</v>
      </c>
      <c r="E9" s="54">
        <f>SUM(E5:E8)</f>
        <v>7453388</v>
      </c>
      <c r="F9" s="54">
        <f>SUM(F5:F8)</f>
        <v>7469010</v>
      </c>
      <c r="G9" s="43">
        <f>F9/E9-1</f>
        <v>0.0020959595824072697</v>
      </c>
    </row>
    <row r="10" ht="14.25">
      <c r="F10" s="2"/>
    </row>
    <row r="11" spans="1:7" ht="15" thickBot="1">
      <c r="A11" s="83" t="s">
        <v>1</v>
      </c>
      <c r="B11" s="83"/>
      <c r="C11" s="83"/>
      <c r="D11" s="83"/>
      <c r="E11" s="83"/>
      <c r="F11" s="83"/>
      <c r="G11" s="83"/>
    </row>
    <row r="12" spans="1:7" ht="43.5" customHeight="1">
      <c r="A12" s="77" t="s">
        <v>14</v>
      </c>
      <c r="B12" s="80" t="s">
        <v>6</v>
      </c>
      <c r="C12" s="80"/>
      <c r="D12" s="81" t="s">
        <v>16</v>
      </c>
      <c r="E12" s="71" t="s">
        <v>20</v>
      </c>
      <c r="F12" s="72"/>
      <c r="G12" s="81" t="s">
        <v>16</v>
      </c>
    </row>
    <row r="13" spans="1:7" ht="15.75" customHeight="1">
      <c r="A13" s="78"/>
      <c r="B13" s="32" t="s">
        <v>24</v>
      </c>
      <c r="C13" s="32" t="s">
        <v>25</v>
      </c>
      <c r="D13" s="82"/>
      <c r="E13" s="32" t="s">
        <v>24</v>
      </c>
      <c r="F13" s="32" t="s">
        <v>25</v>
      </c>
      <c r="G13" s="82"/>
    </row>
    <row r="14" spans="1:7" ht="15" customHeight="1">
      <c r="A14" s="48" t="s">
        <v>11</v>
      </c>
      <c r="B14" s="55">
        <v>586</v>
      </c>
      <c r="C14" s="55">
        <v>574</v>
      </c>
      <c r="D14" s="30">
        <f>C14/B14-1</f>
        <v>-0.020477815699658675</v>
      </c>
      <c r="E14" s="56">
        <v>1454507</v>
      </c>
      <c r="F14" s="56">
        <v>1522964</v>
      </c>
      <c r="G14" s="30">
        <f>F14/E14-1</f>
        <v>0.04706543179235312</v>
      </c>
    </row>
    <row r="15" spans="1:7" ht="15" customHeight="1">
      <c r="A15" s="24" t="s">
        <v>10</v>
      </c>
      <c r="B15" s="8">
        <v>64</v>
      </c>
      <c r="C15" s="8">
        <v>50</v>
      </c>
      <c r="D15" s="18">
        <f>C15/B15-1</f>
        <v>-0.21875</v>
      </c>
      <c r="E15" s="16">
        <v>91553</v>
      </c>
      <c r="F15" s="16">
        <v>76569</v>
      </c>
      <c r="G15" s="18">
        <f>F15/E15-1</f>
        <v>-0.16366476248730244</v>
      </c>
    </row>
    <row r="16" spans="1:7" ht="15" customHeight="1">
      <c r="A16" s="24" t="s">
        <v>12</v>
      </c>
      <c r="B16" s="8">
        <v>147</v>
      </c>
      <c r="C16" s="8">
        <v>175</v>
      </c>
      <c r="D16" s="18">
        <f>C16/B16-1</f>
        <v>0.19047619047619047</v>
      </c>
      <c r="E16" s="16">
        <v>149743</v>
      </c>
      <c r="F16" s="16">
        <v>197855</v>
      </c>
      <c r="G16" s="18">
        <f>F16/E16-1</f>
        <v>0.3212971557935931</v>
      </c>
    </row>
    <row r="17" spans="1:7" ht="15" customHeight="1" thickBot="1">
      <c r="A17" s="51" t="s">
        <v>13</v>
      </c>
      <c r="B17" s="36">
        <v>0</v>
      </c>
      <c r="C17" s="36">
        <v>0</v>
      </c>
      <c r="D17" s="37">
        <v>0</v>
      </c>
      <c r="E17" s="57">
        <v>0</v>
      </c>
      <c r="F17" s="57">
        <v>0</v>
      </c>
      <c r="G17" s="37">
        <v>0</v>
      </c>
    </row>
    <row r="18" spans="1:7" ht="15" customHeight="1" thickBot="1">
      <c r="A18" s="53" t="s">
        <v>7</v>
      </c>
      <c r="B18" s="42">
        <f>SUM(B14:B17)</f>
        <v>797</v>
      </c>
      <c r="C18" s="42">
        <f>SUM(C14:C17)</f>
        <v>799</v>
      </c>
      <c r="D18" s="43">
        <f>C18/B18-1</f>
        <v>0.0025094102885820924</v>
      </c>
      <c r="E18" s="54">
        <f>SUM(E14:E17)</f>
        <v>1695803</v>
      </c>
      <c r="F18" s="54">
        <f>SUM(F14:F17)</f>
        <v>1797388</v>
      </c>
      <c r="G18" s="43">
        <f>F18/E18-1</f>
        <v>0.05990377420018711</v>
      </c>
    </row>
    <row r="19" spans="6:7" ht="15">
      <c r="F19" s="7"/>
      <c r="G19" s="4"/>
    </row>
    <row r="20" spans="1:7" ht="15" thickBot="1">
      <c r="A20" s="83" t="s">
        <v>2</v>
      </c>
      <c r="B20" s="83"/>
      <c r="C20" s="83"/>
      <c r="D20" s="83"/>
      <c r="E20" s="83"/>
      <c r="F20" s="83"/>
      <c r="G20" s="83"/>
    </row>
    <row r="21" spans="1:7" ht="43.5" customHeight="1">
      <c r="A21" s="77" t="s">
        <v>14</v>
      </c>
      <c r="B21" s="80" t="s">
        <v>6</v>
      </c>
      <c r="C21" s="80"/>
      <c r="D21" s="81" t="s">
        <v>16</v>
      </c>
      <c r="E21" s="71" t="s">
        <v>20</v>
      </c>
      <c r="F21" s="72"/>
      <c r="G21" s="81" t="s">
        <v>16</v>
      </c>
    </row>
    <row r="22" spans="1:7" ht="15.75" customHeight="1">
      <c r="A22" s="78"/>
      <c r="B22" s="32" t="s">
        <v>24</v>
      </c>
      <c r="C22" s="32" t="s">
        <v>25</v>
      </c>
      <c r="D22" s="82"/>
      <c r="E22" s="32" t="s">
        <v>24</v>
      </c>
      <c r="F22" s="32" t="s">
        <v>25</v>
      </c>
      <c r="G22" s="82"/>
    </row>
    <row r="23" spans="1:7" ht="15" customHeight="1">
      <c r="A23" s="27" t="s">
        <v>11</v>
      </c>
      <c r="B23" s="29">
        <f>139+241+207</f>
        <v>587</v>
      </c>
      <c r="C23" s="29">
        <f>249+145+172</f>
        <v>566</v>
      </c>
      <c r="D23" s="30">
        <f>C23/B23-1</f>
        <v>-0.035775127768313486</v>
      </c>
      <c r="E23" s="50">
        <f>314869+504496+173715</f>
        <v>993080</v>
      </c>
      <c r="F23" s="50">
        <f>581277+352123+173022</f>
        <v>1106422</v>
      </c>
      <c r="G23" s="30">
        <f>F23/E23-1</f>
        <v>0.11413179200064438</v>
      </c>
    </row>
    <row r="24" spans="1:7" ht="15" customHeight="1">
      <c r="A24" s="26" t="s">
        <v>10</v>
      </c>
      <c r="B24" s="8">
        <f>19+17+15</f>
        <v>51</v>
      </c>
      <c r="C24" s="8">
        <f>32+11</f>
        <v>43</v>
      </c>
      <c r="D24" s="18">
        <f>C24/B24-1</f>
        <v>-0.1568627450980392</v>
      </c>
      <c r="E24" s="16">
        <f>32315+15901+26141</f>
        <v>74357</v>
      </c>
      <c r="F24" s="16">
        <f>62027+11840</f>
        <v>73867</v>
      </c>
      <c r="G24" s="18">
        <f>F24/E24-1</f>
        <v>-0.006589830143765907</v>
      </c>
    </row>
    <row r="25" spans="1:7" ht="15" customHeight="1">
      <c r="A25" s="26" t="s">
        <v>12</v>
      </c>
      <c r="B25" s="8">
        <f>49+27+30</f>
        <v>106</v>
      </c>
      <c r="C25" s="8">
        <v>90</v>
      </c>
      <c r="D25" s="18">
        <f>C25/B25-1</f>
        <v>-0.15094339622641506</v>
      </c>
      <c r="E25" s="16">
        <f>33474+44796+36932</f>
        <v>115202</v>
      </c>
      <c r="F25" s="16">
        <v>107380</v>
      </c>
      <c r="G25" s="18">
        <f>F25/E25-1</f>
        <v>-0.0678981267686325</v>
      </c>
    </row>
    <row r="26" spans="1:7" ht="15" customHeight="1" thickBot="1">
      <c r="A26" s="34" t="s">
        <v>13</v>
      </c>
      <c r="B26" s="36">
        <v>4</v>
      </c>
      <c r="C26" s="36">
        <v>3</v>
      </c>
      <c r="D26" s="37">
        <f>C26/B26-1</f>
        <v>-0.25</v>
      </c>
      <c r="E26" s="52">
        <f>1559+1008</f>
        <v>2567</v>
      </c>
      <c r="F26" s="52">
        <v>2220</v>
      </c>
      <c r="G26" s="37">
        <f>F26/E26-1</f>
        <v>-0.13517724970783018</v>
      </c>
    </row>
    <row r="27" spans="1:7" ht="15" customHeight="1" thickBot="1">
      <c r="A27" s="40" t="s">
        <v>7</v>
      </c>
      <c r="B27" s="41">
        <f>SUM(B23:B26)</f>
        <v>748</v>
      </c>
      <c r="C27" s="42">
        <f>SUM(C23:C26)</f>
        <v>702</v>
      </c>
      <c r="D27" s="43">
        <f>C27/B27-1</f>
        <v>-0.06149732620320858</v>
      </c>
      <c r="E27" s="54">
        <f>SUM(E23:E26)</f>
        <v>1185206</v>
      </c>
      <c r="F27" s="54">
        <f>SUM(F23:F26)</f>
        <v>1289889</v>
      </c>
      <c r="G27" s="43">
        <f>F27/E27-1</f>
        <v>0.08832473004692853</v>
      </c>
    </row>
    <row r="28" spans="6:7" ht="14.25">
      <c r="F28" s="9"/>
      <c r="G28" s="10"/>
    </row>
    <row r="29" spans="1:7" ht="15" thickBot="1">
      <c r="A29" s="83" t="s">
        <v>3</v>
      </c>
      <c r="B29" s="83"/>
      <c r="C29" s="83"/>
      <c r="D29" s="83"/>
      <c r="E29" s="83"/>
      <c r="F29" s="83"/>
      <c r="G29" s="83"/>
    </row>
    <row r="30" spans="1:7" ht="43.5" customHeight="1">
      <c r="A30" s="77" t="s">
        <v>14</v>
      </c>
      <c r="B30" s="80" t="s">
        <v>6</v>
      </c>
      <c r="C30" s="80"/>
      <c r="D30" s="81" t="s">
        <v>16</v>
      </c>
      <c r="E30" s="71" t="s">
        <v>20</v>
      </c>
      <c r="F30" s="72"/>
      <c r="G30" s="81" t="s">
        <v>16</v>
      </c>
    </row>
    <row r="31" spans="1:7" ht="15.75" customHeight="1">
      <c r="A31" s="78"/>
      <c r="B31" s="32" t="s">
        <v>24</v>
      </c>
      <c r="C31" s="32" t="s">
        <v>25</v>
      </c>
      <c r="D31" s="82"/>
      <c r="E31" s="33" t="s">
        <v>24</v>
      </c>
      <c r="F31" s="33" t="s">
        <v>25</v>
      </c>
      <c r="G31" s="82"/>
    </row>
    <row r="32" spans="1:7" ht="15" customHeight="1">
      <c r="A32" s="27" t="s">
        <v>11</v>
      </c>
      <c r="B32" s="28">
        <f aca="true" t="shared" si="0" ref="B32:C36">B5+B14+B23</f>
        <v>3752</v>
      </c>
      <c r="C32" s="29">
        <f t="shared" si="0"/>
        <v>3562</v>
      </c>
      <c r="D32" s="30">
        <f>C32/B32-1</f>
        <v>-0.0506396588486141</v>
      </c>
      <c r="E32" s="45">
        <f aca="true" t="shared" si="1" ref="E32:F36">E5+E14+E23</f>
        <v>8517561</v>
      </c>
      <c r="F32" s="29">
        <f t="shared" si="1"/>
        <v>8658612</v>
      </c>
      <c r="G32" s="30">
        <f>F32/E32-1</f>
        <v>0.01656002228807041</v>
      </c>
    </row>
    <row r="33" spans="1:7" ht="15" customHeight="1">
      <c r="A33" s="26" t="s">
        <v>10</v>
      </c>
      <c r="B33" s="25">
        <f t="shared" si="0"/>
        <v>367</v>
      </c>
      <c r="C33" s="8">
        <f t="shared" si="0"/>
        <v>345</v>
      </c>
      <c r="D33" s="18">
        <f>C33/B33-1</f>
        <v>-0.05994550408719346</v>
      </c>
      <c r="E33" s="17">
        <f t="shared" si="1"/>
        <v>523794</v>
      </c>
      <c r="F33" s="8">
        <f t="shared" si="1"/>
        <v>513899</v>
      </c>
      <c r="G33" s="18">
        <f>F33/E33-1</f>
        <v>-0.01889101440642693</v>
      </c>
    </row>
    <row r="34" spans="1:7" ht="15" customHeight="1">
      <c r="A34" s="26" t="s">
        <v>12</v>
      </c>
      <c r="B34" s="25">
        <f t="shared" si="0"/>
        <v>1008</v>
      </c>
      <c r="C34" s="8">
        <f t="shared" si="0"/>
        <v>1090</v>
      </c>
      <c r="D34" s="18">
        <f>C34/B34-1</f>
        <v>0.08134920634920628</v>
      </c>
      <c r="E34" s="17">
        <f t="shared" si="1"/>
        <v>1286755</v>
      </c>
      <c r="F34" s="8">
        <f t="shared" si="1"/>
        <v>1374905</v>
      </c>
      <c r="G34" s="18">
        <f>F34/E34-1</f>
        <v>0.06850565958554666</v>
      </c>
    </row>
    <row r="35" spans="1:7" ht="15" customHeight="1" thickBot="1">
      <c r="A35" s="34" t="s">
        <v>13</v>
      </c>
      <c r="B35" s="35">
        <f t="shared" si="0"/>
        <v>13</v>
      </c>
      <c r="C35" s="36">
        <f t="shared" si="0"/>
        <v>12</v>
      </c>
      <c r="D35" s="37">
        <f>C35/B35-1</f>
        <v>-0.07692307692307687</v>
      </c>
      <c r="E35" s="46">
        <f t="shared" si="1"/>
        <v>6287</v>
      </c>
      <c r="F35" s="36">
        <f t="shared" si="1"/>
        <v>8871</v>
      </c>
      <c r="G35" s="37">
        <f>F35/E35-1</f>
        <v>0.4110068395101003</v>
      </c>
    </row>
    <row r="36" spans="1:7" ht="15" customHeight="1" thickBot="1">
      <c r="A36" s="40" t="s">
        <v>7</v>
      </c>
      <c r="B36" s="41">
        <f t="shared" si="0"/>
        <v>5140</v>
      </c>
      <c r="C36" s="42">
        <f t="shared" si="0"/>
        <v>5009</v>
      </c>
      <c r="D36" s="43">
        <f>C36/B36-1</f>
        <v>-0.02548638132295722</v>
      </c>
      <c r="E36" s="47">
        <f t="shared" si="1"/>
        <v>10334397</v>
      </c>
      <c r="F36" s="42">
        <f t="shared" si="1"/>
        <v>10556287</v>
      </c>
      <c r="G36" s="43">
        <f>F36/E36-1</f>
        <v>0.021471015677063665</v>
      </c>
    </row>
    <row r="37" spans="6:7" ht="15">
      <c r="F37" s="7"/>
      <c r="G37" s="4"/>
    </row>
    <row r="38" spans="1:9" ht="44.25" customHeight="1">
      <c r="A38" s="84" t="s">
        <v>15</v>
      </c>
      <c r="B38" s="84"/>
      <c r="C38" s="84"/>
      <c r="D38" s="84"/>
      <c r="E38" s="84"/>
      <c r="F38" s="84"/>
      <c r="G38" s="84"/>
      <c r="H38" s="21"/>
      <c r="I38" s="21"/>
    </row>
    <row r="39" spans="1:9" ht="24.75" customHeight="1">
      <c r="A39" s="84"/>
      <c r="B39" s="84"/>
      <c r="C39" s="84"/>
      <c r="D39" s="84"/>
      <c r="E39" s="84"/>
      <c r="F39" s="84"/>
      <c r="G39" s="84"/>
      <c r="H39" s="23"/>
      <c r="I39" s="23"/>
    </row>
    <row r="40" spans="1:9" ht="12.75">
      <c r="A40" s="59"/>
      <c r="B40" s="59"/>
      <c r="C40" s="59"/>
      <c r="D40" s="59"/>
      <c r="E40" s="59"/>
      <c r="F40" s="59"/>
      <c r="G40" s="59"/>
      <c r="H40" s="5"/>
      <c r="I40" s="5"/>
    </row>
    <row r="41" spans="1:7" ht="12.75">
      <c r="A41" s="61" t="s">
        <v>26</v>
      </c>
      <c r="B41" s="61"/>
      <c r="C41" s="61"/>
      <c r="D41" s="61"/>
      <c r="E41" s="61"/>
      <c r="F41" s="61"/>
      <c r="G41" s="61"/>
    </row>
    <row r="42" spans="1:8" ht="12.75">
      <c r="A42" s="85">
        <v>41059</v>
      </c>
      <c r="B42" s="85"/>
      <c r="C42" s="85"/>
      <c r="D42" s="62"/>
      <c r="E42" s="62"/>
      <c r="F42" s="79"/>
      <c r="G42" s="79"/>
      <c r="H42" s="6"/>
    </row>
    <row r="43" spans="1:9" ht="12.75">
      <c r="A43" s="61" t="s">
        <v>27</v>
      </c>
      <c r="B43" s="61"/>
      <c r="C43" s="61"/>
      <c r="D43" s="61"/>
      <c r="E43" s="79" t="s">
        <v>4</v>
      </c>
      <c r="F43" s="79"/>
      <c r="G43" s="79"/>
      <c r="I43" s="6"/>
    </row>
    <row r="44" spans="1:7" ht="12.75">
      <c r="A44" s="61"/>
      <c r="B44" s="61"/>
      <c r="C44" s="61"/>
      <c r="D44" s="61"/>
      <c r="E44" s="79" t="s">
        <v>5</v>
      </c>
      <c r="F44" s="79"/>
      <c r="G44" s="79"/>
    </row>
    <row r="45" spans="1:7" ht="12.75">
      <c r="A45" s="22"/>
      <c r="B45" s="22"/>
      <c r="C45" s="22"/>
      <c r="D45" s="22"/>
      <c r="E45" s="22"/>
      <c r="F45" s="22"/>
      <c r="G45" s="22"/>
    </row>
    <row r="46" spans="1:7" ht="12.75">
      <c r="A46" s="22"/>
      <c r="B46" s="22"/>
      <c r="C46" s="22"/>
      <c r="D46" s="22"/>
      <c r="E46" s="22"/>
      <c r="F46" s="22"/>
      <c r="G46" s="22"/>
    </row>
    <row r="47" spans="1:7" ht="12.75">
      <c r="A47" s="22"/>
      <c r="B47" s="22"/>
      <c r="C47" s="22"/>
      <c r="D47" s="22"/>
      <c r="E47" s="22"/>
      <c r="F47" s="22"/>
      <c r="G47" s="22"/>
    </row>
    <row r="48" spans="1:7" ht="12.75">
      <c r="A48" s="22"/>
      <c r="B48" s="22"/>
      <c r="C48" s="22"/>
      <c r="D48" s="22"/>
      <c r="E48" s="22"/>
      <c r="F48" s="22"/>
      <c r="G48" s="22"/>
    </row>
    <row r="49" spans="1:7" ht="12.75">
      <c r="A49" s="22"/>
      <c r="B49" s="22"/>
      <c r="C49" s="22"/>
      <c r="D49" s="22"/>
      <c r="E49" s="22"/>
      <c r="F49" s="22"/>
      <c r="G49" s="22"/>
    </row>
    <row r="50" spans="1:7" ht="12.75">
      <c r="A50" s="22"/>
      <c r="B50" s="22"/>
      <c r="C50" s="22"/>
      <c r="D50" s="22"/>
      <c r="E50" s="22"/>
      <c r="F50" s="22"/>
      <c r="G50" s="22"/>
    </row>
    <row r="51" spans="1:7" ht="12.75">
      <c r="A51" s="22"/>
      <c r="B51" s="22"/>
      <c r="C51" s="22"/>
      <c r="D51" s="22"/>
      <c r="E51" s="22"/>
      <c r="F51" s="22"/>
      <c r="G51" s="22"/>
    </row>
    <row r="52" spans="1:7" ht="12.75">
      <c r="A52" s="22"/>
      <c r="B52" s="22"/>
      <c r="C52" s="22"/>
      <c r="D52" s="22"/>
      <c r="E52" s="22"/>
      <c r="F52" s="22"/>
      <c r="G52" s="22"/>
    </row>
    <row r="53" spans="1:7" ht="12.75">
      <c r="A53" s="22"/>
      <c r="B53" s="22"/>
      <c r="C53" s="22"/>
      <c r="D53" s="22"/>
      <c r="E53" s="22"/>
      <c r="F53" s="22"/>
      <c r="G53" s="22"/>
    </row>
    <row r="54" spans="1:7" ht="12.75">
      <c r="A54" s="22"/>
      <c r="B54" s="22"/>
      <c r="C54" s="22"/>
      <c r="D54" s="22"/>
      <c r="E54" s="22"/>
      <c r="F54" s="22"/>
      <c r="G54" s="22"/>
    </row>
    <row r="55" spans="1:7" ht="12.75">
      <c r="A55" s="22"/>
      <c r="B55" s="22"/>
      <c r="C55" s="22"/>
      <c r="D55" s="22"/>
      <c r="E55" s="22"/>
      <c r="F55" s="22"/>
      <c r="G55" s="22"/>
    </row>
    <row r="56" spans="1:7" ht="12.75">
      <c r="A56" s="22"/>
      <c r="B56" s="22"/>
      <c r="C56" s="22"/>
      <c r="D56" s="22"/>
      <c r="E56" s="22"/>
      <c r="F56" s="22"/>
      <c r="G56" s="22"/>
    </row>
    <row r="57" spans="1:7" ht="12.75">
      <c r="A57" s="22"/>
      <c r="B57" s="22"/>
      <c r="C57" s="22"/>
      <c r="D57" s="22"/>
      <c r="E57" s="22"/>
      <c r="F57" s="22"/>
      <c r="G57" s="22"/>
    </row>
    <row r="58" spans="1:7" ht="12.75">
      <c r="A58" s="22"/>
      <c r="B58" s="22"/>
      <c r="C58" s="22"/>
      <c r="D58" s="22"/>
      <c r="E58" s="22"/>
      <c r="F58" s="22"/>
      <c r="G58" s="22"/>
    </row>
    <row r="59" spans="1:7" ht="12.75">
      <c r="A59" s="22"/>
      <c r="B59" s="22"/>
      <c r="C59" s="22"/>
      <c r="D59" s="22"/>
      <c r="E59" s="22"/>
      <c r="F59" s="22"/>
      <c r="G59" s="22"/>
    </row>
    <row r="60" spans="1:7" ht="12.75">
      <c r="A60" s="22"/>
      <c r="B60" s="22"/>
      <c r="C60" s="22"/>
      <c r="D60" s="22"/>
      <c r="E60" s="22"/>
      <c r="F60" s="22"/>
      <c r="G60" s="22"/>
    </row>
    <row r="61" spans="1:7" ht="12.75">
      <c r="A61" s="22"/>
      <c r="B61" s="22"/>
      <c r="C61" s="22"/>
      <c r="D61" s="22"/>
      <c r="E61" s="22"/>
      <c r="F61" s="22"/>
      <c r="G61" s="22"/>
    </row>
    <row r="62" spans="1:7" ht="12.75">
      <c r="A62" s="22"/>
      <c r="B62" s="22"/>
      <c r="C62" s="22"/>
      <c r="D62" s="22"/>
      <c r="E62" s="22"/>
      <c r="F62" s="22"/>
      <c r="G62" s="22"/>
    </row>
    <row r="63" spans="1:7" ht="12.75">
      <c r="A63" s="22"/>
      <c r="B63" s="22"/>
      <c r="C63" s="22"/>
      <c r="D63" s="22"/>
      <c r="E63" s="22"/>
      <c r="F63" s="22"/>
      <c r="G63" s="22"/>
    </row>
    <row r="64" spans="1:7" ht="12.75">
      <c r="A64" s="22"/>
      <c r="B64" s="22"/>
      <c r="C64" s="22"/>
      <c r="D64" s="22"/>
      <c r="E64" s="22"/>
      <c r="F64" s="22"/>
      <c r="G64" s="22"/>
    </row>
    <row r="65" spans="1:7" ht="12.75">
      <c r="A65" s="22"/>
      <c r="B65" s="22"/>
      <c r="C65" s="22"/>
      <c r="D65" s="22"/>
      <c r="E65" s="22"/>
      <c r="F65" s="22"/>
      <c r="G65" s="22"/>
    </row>
    <row r="66" spans="1:7" ht="12.75">
      <c r="A66" s="22"/>
      <c r="B66" s="22"/>
      <c r="C66" s="22"/>
      <c r="D66" s="22"/>
      <c r="E66" s="22"/>
      <c r="F66" s="22"/>
      <c r="G66" s="22"/>
    </row>
    <row r="67" spans="1:7" ht="12.75">
      <c r="A67" s="22"/>
      <c r="B67" s="22"/>
      <c r="C67" s="22"/>
      <c r="D67" s="22"/>
      <c r="E67" s="22"/>
      <c r="F67" s="22"/>
      <c r="G67" s="22"/>
    </row>
    <row r="68" spans="1:7" ht="12.75">
      <c r="A68" s="22"/>
      <c r="B68" s="22"/>
      <c r="C68" s="22"/>
      <c r="D68" s="22"/>
      <c r="E68" s="22"/>
      <c r="F68" s="22"/>
      <c r="G68" s="22"/>
    </row>
    <row r="69" spans="1:7" ht="12.75">
      <c r="A69" s="22"/>
      <c r="B69" s="22"/>
      <c r="C69" s="22"/>
      <c r="D69" s="22"/>
      <c r="E69" s="22"/>
      <c r="F69" s="22"/>
      <c r="G69" s="22"/>
    </row>
    <row r="70" spans="1:7" ht="12.75">
      <c r="A70" s="22"/>
      <c r="B70" s="22"/>
      <c r="C70" s="22"/>
      <c r="D70" s="22"/>
      <c r="E70" s="22"/>
      <c r="F70" s="22"/>
      <c r="G70" s="22"/>
    </row>
    <row r="71" spans="1:7" ht="12.75">
      <c r="A71" s="22"/>
      <c r="B71" s="22"/>
      <c r="C71" s="22"/>
      <c r="D71" s="22"/>
      <c r="E71" s="22"/>
      <c r="F71" s="22"/>
      <c r="G71" s="22"/>
    </row>
    <row r="72" spans="1:7" ht="12.75">
      <c r="A72" s="22"/>
      <c r="B72" s="22"/>
      <c r="C72" s="22"/>
      <c r="D72" s="22"/>
      <c r="E72" s="22"/>
      <c r="F72" s="22"/>
      <c r="G72" s="22"/>
    </row>
    <row r="73" spans="1:7" ht="12.75">
      <c r="A73" s="22"/>
      <c r="B73" s="22"/>
      <c r="C73" s="22"/>
      <c r="D73" s="22"/>
      <c r="E73" s="22"/>
      <c r="F73" s="22"/>
      <c r="G73" s="22"/>
    </row>
    <row r="74" spans="1:7" ht="12.75">
      <c r="A74" s="22"/>
      <c r="B74" s="22"/>
      <c r="C74" s="22"/>
      <c r="D74" s="22"/>
      <c r="E74" s="22"/>
      <c r="F74" s="22"/>
      <c r="G74" s="22"/>
    </row>
    <row r="75" spans="1:7" ht="12.75">
      <c r="A75" s="22"/>
      <c r="B75" s="22"/>
      <c r="C75" s="22"/>
      <c r="D75" s="22"/>
      <c r="E75" s="22"/>
      <c r="F75" s="22"/>
      <c r="G75" s="22"/>
    </row>
    <row r="76" spans="1:7" ht="12.75">
      <c r="A76" s="22"/>
      <c r="B76" s="22"/>
      <c r="C76" s="22"/>
      <c r="D76" s="22"/>
      <c r="E76" s="22"/>
      <c r="F76" s="22"/>
      <c r="G76" s="22"/>
    </row>
    <row r="77" spans="1:7" ht="12.75">
      <c r="A77" s="22"/>
      <c r="B77" s="22"/>
      <c r="C77" s="22"/>
      <c r="D77" s="22"/>
      <c r="E77" s="22"/>
      <c r="F77" s="22"/>
      <c r="G77" s="22"/>
    </row>
    <row r="78" spans="1:7" ht="12.75">
      <c r="A78" s="22"/>
      <c r="B78" s="22"/>
      <c r="C78" s="22"/>
      <c r="D78" s="22"/>
      <c r="E78" s="22"/>
      <c r="F78" s="22"/>
      <c r="G78" s="22"/>
    </row>
    <row r="79" spans="1:7" ht="12.75">
      <c r="A79" s="22"/>
      <c r="B79" s="22"/>
      <c r="C79" s="22"/>
      <c r="D79" s="22"/>
      <c r="E79" s="22"/>
      <c r="F79" s="22"/>
      <c r="G79" s="22"/>
    </row>
    <row r="80" spans="1:7" ht="12.75">
      <c r="A80" s="22"/>
      <c r="B80" s="22"/>
      <c r="C80" s="22"/>
      <c r="D80" s="22"/>
      <c r="E80" s="22"/>
      <c r="F80" s="22"/>
      <c r="G80" s="22"/>
    </row>
    <row r="81" spans="1:7" ht="12.75">
      <c r="A81" s="22"/>
      <c r="B81" s="22"/>
      <c r="C81" s="22"/>
      <c r="D81" s="22"/>
      <c r="E81" s="22"/>
      <c r="F81" s="22"/>
      <c r="G81" s="22"/>
    </row>
    <row r="82" spans="1:7" ht="12.75">
      <c r="A82" s="22"/>
      <c r="B82" s="22"/>
      <c r="C82" s="22"/>
      <c r="D82" s="22"/>
      <c r="E82" s="22"/>
      <c r="F82" s="22"/>
      <c r="G82" s="22"/>
    </row>
    <row r="83" spans="1:7" ht="12.75">
      <c r="A83" s="22"/>
      <c r="B83" s="22"/>
      <c r="C83" s="22"/>
      <c r="D83" s="22"/>
      <c r="E83" s="22"/>
      <c r="F83" s="22"/>
      <c r="G83" s="22"/>
    </row>
    <row r="84" spans="1:7" ht="12.75">
      <c r="A84" s="22"/>
      <c r="B84" s="22"/>
      <c r="C84" s="22"/>
      <c r="D84" s="22"/>
      <c r="E84" s="22"/>
      <c r="F84" s="22"/>
      <c r="G84" s="22"/>
    </row>
    <row r="85" spans="1:7" ht="12.75">
      <c r="A85" s="22"/>
      <c r="B85" s="22"/>
      <c r="C85" s="22"/>
      <c r="D85" s="22"/>
      <c r="E85" s="22"/>
      <c r="F85" s="22"/>
      <c r="G85" s="22"/>
    </row>
    <row r="86" spans="1:7" ht="12.75">
      <c r="A86" s="22"/>
      <c r="B86" s="22"/>
      <c r="C86" s="22"/>
      <c r="D86" s="22"/>
      <c r="E86" s="22"/>
      <c r="F86" s="22"/>
      <c r="G86" s="22"/>
    </row>
    <row r="87" spans="1:7" ht="12.75">
      <c r="A87" s="22"/>
      <c r="B87" s="22"/>
      <c r="C87" s="22"/>
      <c r="D87" s="22"/>
      <c r="E87" s="22"/>
      <c r="F87" s="22"/>
      <c r="G87" s="22"/>
    </row>
    <row r="88" spans="1:7" ht="12.75">
      <c r="A88" s="22"/>
      <c r="B88" s="22"/>
      <c r="C88" s="22"/>
      <c r="D88" s="22"/>
      <c r="E88" s="22"/>
      <c r="F88" s="22"/>
      <c r="G88" s="22"/>
    </row>
    <row r="89" spans="1:7" ht="12.75">
      <c r="A89" s="22"/>
      <c r="B89" s="22"/>
      <c r="C89" s="22"/>
      <c r="D89" s="22"/>
      <c r="E89" s="22"/>
      <c r="F89" s="22"/>
      <c r="G89" s="22"/>
    </row>
    <row r="90" spans="1:7" ht="12.75">
      <c r="A90" s="22"/>
      <c r="B90" s="22"/>
      <c r="C90" s="22"/>
      <c r="D90" s="22"/>
      <c r="E90" s="22"/>
      <c r="F90" s="22"/>
      <c r="G90" s="22"/>
    </row>
    <row r="91" spans="1:7" ht="12.75">
      <c r="A91" s="22"/>
      <c r="B91" s="22"/>
      <c r="C91" s="22"/>
      <c r="D91" s="22"/>
      <c r="E91" s="22"/>
      <c r="F91" s="22"/>
      <c r="G91" s="22"/>
    </row>
    <row r="92" spans="1:7" ht="12.75">
      <c r="A92" s="22"/>
      <c r="B92" s="22"/>
      <c r="C92" s="22"/>
      <c r="D92" s="22"/>
      <c r="E92" s="22"/>
      <c r="F92" s="22"/>
      <c r="G92" s="22"/>
    </row>
    <row r="93" spans="1:7" ht="12.75">
      <c r="A93" s="22"/>
      <c r="B93" s="22"/>
      <c r="C93" s="22"/>
      <c r="D93" s="22"/>
      <c r="E93" s="22"/>
      <c r="F93" s="22"/>
      <c r="G93" s="22"/>
    </row>
    <row r="94" spans="1:7" ht="12.75">
      <c r="A94" s="22"/>
      <c r="B94" s="22"/>
      <c r="C94" s="22"/>
      <c r="D94" s="22"/>
      <c r="E94" s="22"/>
      <c r="F94" s="22"/>
      <c r="G94" s="22"/>
    </row>
    <row r="95" spans="1:7" ht="12.75">
      <c r="A95" s="22"/>
      <c r="B95" s="22"/>
      <c r="C95" s="22"/>
      <c r="D95" s="22"/>
      <c r="E95" s="22"/>
      <c r="F95" s="22"/>
      <c r="G95" s="22"/>
    </row>
    <row r="96" spans="1:7" ht="12.75">
      <c r="A96" s="22"/>
      <c r="B96" s="22"/>
      <c r="C96" s="22"/>
      <c r="D96" s="22"/>
      <c r="E96" s="22"/>
      <c r="F96" s="22"/>
      <c r="G96" s="22"/>
    </row>
    <row r="97" spans="1:7" ht="12.75">
      <c r="A97" s="22"/>
      <c r="B97" s="22"/>
      <c r="C97" s="22"/>
      <c r="D97" s="22"/>
      <c r="E97" s="22"/>
      <c r="F97" s="22"/>
      <c r="G97" s="22"/>
    </row>
    <row r="98" spans="1:7" ht="12.75">
      <c r="A98" s="22"/>
      <c r="B98" s="22"/>
      <c r="C98" s="22"/>
      <c r="D98" s="22"/>
      <c r="E98" s="22"/>
      <c r="F98" s="22"/>
      <c r="G98" s="22"/>
    </row>
    <row r="99" spans="1:7" ht="12.75">
      <c r="A99" s="22"/>
      <c r="B99" s="22"/>
      <c r="C99" s="22"/>
      <c r="D99" s="22"/>
      <c r="E99" s="22"/>
      <c r="F99" s="22"/>
      <c r="G99" s="22"/>
    </row>
    <row r="100" spans="1:7" ht="12.75">
      <c r="A100" s="22"/>
      <c r="B100" s="22"/>
      <c r="C100" s="22"/>
      <c r="D100" s="22"/>
      <c r="E100" s="22"/>
      <c r="F100" s="22"/>
      <c r="G100" s="22"/>
    </row>
    <row r="101" spans="1:7" ht="12.75">
      <c r="A101" s="22"/>
      <c r="B101" s="22"/>
      <c r="C101" s="22"/>
      <c r="D101" s="22"/>
      <c r="E101" s="22"/>
      <c r="F101" s="22"/>
      <c r="G101" s="22"/>
    </row>
    <row r="102" spans="1:7" ht="12.75">
      <c r="A102" s="22"/>
      <c r="B102" s="22"/>
      <c r="C102" s="22"/>
      <c r="D102" s="22"/>
      <c r="E102" s="22"/>
      <c r="F102" s="22"/>
      <c r="G102" s="22"/>
    </row>
    <row r="103" spans="1:7" ht="12.75">
      <c r="A103" s="22"/>
      <c r="B103" s="22"/>
      <c r="C103" s="22"/>
      <c r="D103" s="22"/>
      <c r="E103" s="22"/>
      <c r="F103" s="22"/>
      <c r="G103" s="22"/>
    </row>
    <row r="104" spans="1:7" ht="12.75">
      <c r="A104" s="22"/>
      <c r="B104" s="22"/>
      <c r="C104" s="22"/>
      <c r="D104" s="22"/>
      <c r="E104" s="22"/>
      <c r="F104" s="22"/>
      <c r="G104" s="22"/>
    </row>
    <row r="105" spans="1:7" ht="12.75">
      <c r="A105" s="22"/>
      <c r="B105" s="22"/>
      <c r="C105" s="22"/>
      <c r="D105" s="22"/>
      <c r="E105" s="22"/>
      <c r="F105" s="22"/>
      <c r="G105" s="22"/>
    </row>
    <row r="106" spans="1:7" ht="12.75">
      <c r="A106" s="22"/>
      <c r="B106" s="22"/>
      <c r="C106" s="22"/>
      <c r="D106" s="22"/>
      <c r="E106" s="22"/>
      <c r="F106" s="22"/>
      <c r="G106" s="22"/>
    </row>
    <row r="107" spans="1:7" ht="12.75">
      <c r="A107" s="22"/>
      <c r="B107" s="22"/>
      <c r="C107" s="22"/>
      <c r="D107" s="22"/>
      <c r="E107" s="22"/>
      <c r="F107" s="22"/>
      <c r="G107" s="22"/>
    </row>
    <row r="108" spans="1:7" ht="12.75">
      <c r="A108" s="22"/>
      <c r="B108" s="22"/>
      <c r="C108" s="22"/>
      <c r="D108" s="22"/>
      <c r="E108" s="22"/>
      <c r="F108" s="22"/>
      <c r="G108" s="22"/>
    </row>
    <row r="109" spans="1:7" ht="12.75">
      <c r="A109" s="22"/>
      <c r="B109" s="22"/>
      <c r="C109" s="22"/>
      <c r="D109" s="22"/>
      <c r="E109" s="22"/>
      <c r="F109" s="22"/>
      <c r="G109" s="22"/>
    </row>
  </sheetData>
  <sheetProtection/>
  <mergeCells count="31">
    <mergeCell ref="A38:G38"/>
    <mergeCell ref="E44:G44"/>
    <mergeCell ref="E43:G43"/>
    <mergeCell ref="A42:C42"/>
    <mergeCell ref="A39:G39"/>
    <mergeCell ref="F42:G42"/>
    <mergeCell ref="A1:G1"/>
    <mergeCell ref="A11:G11"/>
    <mergeCell ref="A29:G29"/>
    <mergeCell ref="B12:C12"/>
    <mergeCell ref="D12:D13"/>
    <mergeCell ref="E12:F12"/>
    <mergeCell ref="G12:G13"/>
    <mergeCell ref="B21:C21"/>
    <mergeCell ref="D21:D22"/>
    <mergeCell ref="E21:F21"/>
    <mergeCell ref="A21:A22"/>
    <mergeCell ref="A30:A31"/>
    <mergeCell ref="G21:G22"/>
    <mergeCell ref="B30:C30"/>
    <mergeCell ref="D30:D31"/>
    <mergeCell ref="E30:F30"/>
    <mergeCell ref="G30:G31"/>
    <mergeCell ref="A12:A13"/>
    <mergeCell ref="A20:G20"/>
    <mergeCell ref="A3:A4"/>
    <mergeCell ref="A2:G2"/>
    <mergeCell ref="B3:C3"/>
    <mergeCell ref="E3:F3"/>
    <mergeCell ref="D3:D4"/>
    <mergeCell ref="G3:G4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rgeorghiou</cp:lastModifiedBy>
  <cp:lastPrinted>2012-05-31T04:58:46Z</cp:lastPrinted>
  <dcterms:created xsi:type="dcterms:W3CDTF">2006-05-12T10:52:55Z</dcterms:created>
  <dcterms:modified xsi:type="dcterms:W3CDTF">2012-05-31T04:59:25Z</dcterms:modified>
  <cp:category/>
  <cp:version/>
  <cp:contentType/>
  <cp:contentStatus/>
</cp:coreProperties>
</file>