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30" windowWidth="9690" windowHeight="6540"/>
  </bookViews>
  <sheets>
    <sheet name="2020" sheetId="30" r:id="rId1"/>
    <sheet name="2019" sheetId="29" r:id="rId2"/>
    <sheet name="2018" sheetId="27" r:id="rId3"/>
    <sheet name="2017" sheetId="28" r:id="rId4"/>
    <sheet name="2016" sheetId="24" r:id="rId5"/>
    <sheet name="2015" sheetId="26" r:id="rId6"/>
    <sheet name="2014" sheetId="25" r:id="rId7"/>
    <sheet name="2013" sheetId="23" r:id="rId8"/>
    <sheet name="2012" sheetId="22" r:id="rId9"/>
    <sheet name="2011" sheetId="21" r:id="rId10"/>
    <sheet name="2010" sheetId="20" r:id="rId11"/>
    <sheet name="2009" sheetId="19" r:id="rId12"/>
    <sheet name="2008" sheetId="18" r:id="rId13"/>
    <sheet name="2007" sheetId="17" r:id="rId14"/>
    <sheet name="2006" sheetId="1" r:id="rId15"/>
  </sheets>
  <definedNames>
    <definedName name="_xlnm.Print_Area" localSheetId="9">'2011'!$A$1:$O$60</definedName>
    <definedName name="_xlnm.Print_Area" localSheetId="8">'2012'!$A$1:$O$60</definedName>
    <definedName name="_xlnm.Print_Area" localSheetId="7">'2013'!$A$1:$O$60</definedName>
    <definedName name="_xlnm.Print_Area" localSheetId="6">'2014'!$A$1:$O$60</definedName>
    <definedName name="_xlnm.Print_Area" localSheetId="5">'2015'!$A$1:$O$59</definedName>
    <definedName name="_xlnm.Print_Area" localSheetId="4">'2016'!$A$1:$O$60</definedName>
    <definedName name="_xlnm.Print_Area" localSheetId="2">'2018'!$A$1:$O$60</definedName>
    <definedName name="_xlnm.Print_Area" localSheetId="1">'2019'!$A$1:$O$60</definedName>
    <definedName name="_xlnm.Print_Area" localSheetId="0">'2020'!$A$1:$O$60</definedName>
  </definedNames>
  <calcPr calcId="145621"/>
</workbook>
</file>

<file path=xl/calcChain.xml><?xml version="1.0" encoding="utf-8"?>
<calcChain xmlns="http://schemas.openxmlformats.org/spreadsheetml/2006/main">
  <c r="H54" i="30" l="1"/>
  <c r="E54" i="30" l="1"/>
  <c r="N54" i="30" l="1"/>
  <c r="M54" i="30"/>
  <c r="L54" i="30"/>
  <c r="K54" i="30"/>
  <c r="J54" i="30"/>
  <c r="I54" i="30"/>
  <c r="G54" i="30"/>
  <c r="F54" i="30"/>
  <c r="D54" i="30"/>
  <c r="C54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N25" i="30"/>
  <c r="M25" i="30"/>
  <c r="M56" i="30" s="1"/>
  <c r="L25" i="30"/>
  <c r="K25" i="30"/>
  <c r="J25" i="30"/>
  <c r="I25" i="30"/>
  <c r="I56" i="30" s="1"/>
  <c r="H25" i="30"/>
  <c r="G25" i="30"/>
  <c r="F25" i="30"/>
  <c r="E25" i="30"/>
  <c r="E56" i="30" s="1"/>
  <c r="D25" i="30"/>
  <c r="C25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F56" i="30" l="1"/>
  <c r="J56" i="30"/>
  <c r="G56" i="30"/>
  <c r="K56" i="30"/>
  <c r="H56" i="30"/>
  <c r="L56" i="30"/>
  <c r="C56" i="30"/>
  <c r="D56" i="30"/>
  <c r="N56" i="30"/>
  <c r="O25" i="30"/>
  <c r="O54" i="30"/>
  <c r="D56" i="29"/>
  <c r="N54" i="29"/>
  <c r="M54" i="29"/>
  <c r="L54" i="29"/>
  <c r="L56" i="29" s="1"/>
  <c r="K54" i="29"/>
  <c r="J54" i="29"/>
  <c r="I54" i="29"/>
  <c r="H54" i="29"/>
  <c r="G54" i="29"/>
  <c r="F54" i="29"/>
  <c r="E54" i="29"/>
  <c r="D54" i="29"/>
  <c r="C54" i="29"/>
  <c r="O52" i="29"/>
  <c r="O51" i="29"/>
  <c r="O50" i="29"/>
  <c r="O49" i="29"/>
  <c r="O48" i="29"/>
  <c r="O47" i="29"/>
  <c r="O46" i="29"/>
  <c r="O45" i="29"/>
  <c r="O44" i="29"/>
  <c r="O43" i="29"/>
  <c r="O42" i="29"/>
  <c r="O41" i="29"/>
  <c r="O40" i="29"/>
  <c r="O39" i="29"/>
  <c r="O38" i="29"/>
  <c r="O37" i="29"/>
  <c r="N25" i="29"/>
  <c r="M25" i="29"/>
  <c r="L25" i="29"/>
  <c r="K25" i="29"/>
  <c r="J25" i="29"/>
  <c r="I25" i="29"/>
  <c r="H25" i="29"/>
  <c r="H56" i="29" s="1"/>
  <c r="G25" i="29"/>
  <c r="F25" i="29"/>
  <c r="E25" i="29"/>
  <c r="D25" i="29"/>
  <c r="C25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56" i="30" l="1"/>
  <c r="C56" i="29"/>
  <c r="E56" i="29"/>
  <c r="F56" i="29"/>
  <c r="G56" i="29"/>
  <c r="J56" i="29"/>
  <c r="I56" i="29"/>
  <c r="K56" i="29"/>
  <c r="M56" i="29"/>
  <c r="N56" i="29"/>
  <c r="O25" i="29"/>
  <c r="O54" i="29"/>
  <c r="O56" i="29" l="1"/>
  <c r="M56" i="28" l="1"/>
  <c r="I56" i="28"/>
  <c r="E56" i="28"/>
  <c r="N54" i="28"/>
  <c r="N56" i="28" s="1"/>
  <c r="M54" i="28"/>
  <c r="L54" i="28"/>
  <c r="L56" i="28" s="1"/>
  <c r="K54" i="28"/>
  <c r="K56" i="28" s="1"/>
  <c r="J54" i="28"/>
  <c r="J56" i="28" s="1"/>
  <c r="I54" i="28"/>
  <c r="H54" i="28"/>
  <c r="H56" i="28" s="1"/>
  <c r="G54" i="28"/>
  <c r="G56" i="28" s="1"/>
  <c r="F54" i="28"/>
  <c r="F56" i="28" s="1"/>
  <c r="E54" i="28"/>
  <c r="D54" i="28"/>
  <c r="D56" i="28" s="1"/>
  <c r="C54" i="28"/>
  <c r="C56" i="28" s="1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5" i="28" s="1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54" i="28" l="1"/>
  <c r="O56" i="28" s="1"/>
  <c r="N54" i="27"/>
  <c r="M54" i="27"/>
  <c r="L54" i="27"/>
  <c r="K54" i="27"/>
  <c r="J54" i="27"/>
  <c r="I54" i="27"/>
  <c r="H54" i="27"/>
  <c r="G54" i="27"/>
  <c r="F54" i="27"/>
  <c r="E54" i="27"/>
  <c r="D54" i="27"/>
  <c r="C54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N25" i="27"/>
  <c r="M25" i="27"/>
  <c r="L25" i="27"/>
  <c r="L56" i="27" s="1"/>
  <c r="K25" i="27"/>
  <c r="J25" i="27"/>
  <c r="I25" i="27"/>
  <c r="H25" i="27"/>
  <c r="H56" i="27" s="1"/>
  <c r="G25" i="27"/>
  <c r="F25" i="27"/>
  <c r="E25" i="27"/>
  <c r="D25" i="27"/>
  <c r="C25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D56" i="27" l="1"/>
  <c r="O25" i="27"/>
  <c r="C56" i="27"/>
  <c r="G56" i="27"/>
  <c r="K56" i="27"/>
  <c r="E56" i="27"/>
  <c r="I56" i="27"/>
  <c r="M56" i="27"/>
  <c r="F56" i="27"/>
  <c r="J56" i="27"/>
  <c r="N56" i="27"/>
  <c r="O54" i="27"/>
  <c r="N54" i="26"/>
  <c r="M54" i="26"/>
  <c r="L54" i="26"/>
  <c r="K54" i="26"/>
  <c r="J54" i="26"/>
  <c r="I54" i="26"/>
  <c r="H54" i="26"/>
  <c r="G54" i="26"/>
  <c r="F54" i="26"/>
  <c r="E54" i="26"/>
  <c r="D54" i="26"/>
  <c r="C54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N25" i="26"/>
  <c r="M25" i="26"/>
  <c r="M56" i="26" s="1"/>
  <c r="L25" i="26"/>
  <c r="K25" i="26"/>
  <c r="J25" i="26"/>
  <c r="I25" i="26"/>
  <c r="H25" i="26"/>
  <c r="G25" i="26"/>
  <c r="F25" i="26"/>
  <c r="E25" i="26"/>
  <c r="E56" i="26" s="1"/>
  <c r="D25" i="26"/>
  <c r="C25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56" i="27" l="1"/>
  <c r="I56" i="26"/>
  <c r="O25" i="26"/>
  <c r="D56" i="26"/>
  <c r="H56" i="26"/>
  <c r="L56" i="26"/>
  <c r="F56" i="26"/>
  <c r="J56" i="26"/>
  <c r="N56" i="26"/>
  <c r="C56" i="26"/>
  <c r="G56" i="26"/>
  <c r="K56" i="26"/>
  <c r="O54" i="26"/>
  <c r="O56" i="26" l="1"/>
  <c r="N54" i="25"/>
  <c r="M54" i="25"/>
  <c r="L54" i="25"/>
  <c r="K54" i="25"/>
  <c r="J54" i="25"/>
  <c r="I54" i="25"/>
  <c r="H54" i="25"/>
  <c r="G54" i="25"/>
  <c r="F54" i="25"/>
  <c r="E54" i="25"/>
  <c r="D54" i="25"/>
  <c r="C54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N25" i="25"/>
  <c r="N56" i="25" s="1"/>
  <c r="M25" i="25"/>
  <c r="L25" i="25"/>
  <c r="K25" i="25"/>
  <c r="J25" i="25"/>
  <c r="J56" i="25" s="1"/>
  <c r="I25" i="25"/>
  <c r="H25" i="25"/>
  <c r="G25" i="25"/>
  <c r="F25" i="25"/>
  <c r="F56" i="25" s="1"/>
  <c r="E25" i="25"/>
  <c r="D25" i="25"/>
  <c r="C25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N54" i="24"/>
  <c r="M54" i="24"/>
  <c r="L54" i="24"/>
  <c r="K54" i="24"/>
  <c r="J54" i="24"/>
  <c r="I54" i="24"/>
  <c r="H54" i="24"/>
  <c r="G54" i="24"/>
  <c r="F54" i="24"/>
  <c r="E54" i="24"/>
  <c r="D54" i="24"/>
  <c r="C54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N25" i="24"/>
  <c r="M25" i="24"/>
  <c r="M56" i="24" s="1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M56" i="25" l="1"/>
  <c r="G56" i="25"/>
  <c r="I56" i="25"/>
  <c r="C56" i="25"/>
  <c r="K56" i="25"/>
  <c r="D56" i="25"/>
  <c r="H56" i="25"/>
  <c r="L56" i="25"/>
  <c r="E56" i="25"/>
  <c r="O25" i="25"/>
  <c r="O54" i="25"/>
  <c r="O56" i="25" s="1"/>
  <c r="I56" i="24"/>
  <c r="E56" i="24"/>
  <c r="O54" i="24"/>
  <c r="D56" i="24"/>
  <c r="G56" i="24"/>
  <c r="H56" i="24"/>
  <c r="L56" i="24"/>
  <c r="K56" i="24"/>
  <c r="O25" i="24"/>
  <c r="F56" i="24"/>
  <c r="J56" i="24"/>
  <c r="N56" i="24"/>
  <c r="C56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3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7" i="23"/>
  <c r="O56" i="24" l="1"/>
  <c r="R7" i="23"/>
  <c r="S7" i="23"/>
  <c r="T7" i="23"/>
  <c r="U7" i="23"/>
  <c r="V7" i="23"/>
  <c r="W7" i="23"/>
  <c r="X7" i="23"/>
  <c r="Y7" i="23"/>
  <c r="Z7" i="23"/>
  <c r="AA7" i="23"/>
  <c r="AB7" i="23"/>
  <c r="R8" i="23"/>
  <c r="S8" i="23"/>
  <c r="T8" i="23"/>
  <c r="U8" i="23"/>
  <c r="V8" i="23"/>
  <c r="W8" i="23"/>
  <c r="X8" i="23"/>
  <c r="Y8" i="23"/>
  <c r="Z8" i="23"/>
  <c r="AA8" i="23"/>
  <c r="AB8" i="23"/>
  <c r="R9" i="23"/>
  <c r="S9" i="23"/>
  <c r="T9" i="23"/>
  <c r="U9" i="23"/>
  <c r="V9" i="23"/>
  <c r="W9" i="23"/>
  <c r="X9" i="23"/>
  <c r="Y9" i="23"/>
  <c r="Z9" i="23"/>
  <c r="AA9" i="23"/>
  <c r="AB9" i="23"/>
  <c r="R10" i="23"/>
  <c r="S10" i="23"/>
  <c r="T10" i="23"/>
  <c r="U10" i="23"/>
  <c r="V10" i="23"/>
  <c r="W10" i="23"/>
  <c r="X10" i="23"/>
  <c r="Y10" i="23"/>
  <c r="Z10" i="23"/>
  <c r="AA10" i="23"/>
  <c r="AB10" i="23"/>
  <c r="R11" i="23"/>
  <c r="S11" i="23"/>
  <c r="T11" i="23"/>
  <c r="U11" i="23"/>
  <c r="V11" i="23"/>
  <c r="W11" i="23"/>
  <c r="X11" i="23"/>
  <c r="Y11" i="23"/>
  <c r="Z11" i="23"/>
  <c r="AA11" i="23"/>
  <c r="AB11" i="23"/>
  <c r="R12" i="23"/>
  <c r="S12" i="23"/>
  <c r="T12" i="23"/>
  <c r="U12" i="23"/>
  <c r="V12" i="23"/>
  <c r="W12" i="23"/>
  <c r="X12" i="23"/>
  <c r="Y12" i="23"/>
  <c r="Z12" i="23"/>
  <c r="AA12" i="23"/>
  <c r="AB12" i="23"/>
  <c r="R13" i="23"/>
  <c r="S13" i="23"/>
  <c r="T13" i="23"/>
  <c r="U13" i="23"/>
  <c r="V13" i="23"/>
  <c r="W13" i="23"/>
  <c r="X13" i="23"/>
  <c r="Y13" i="23"/>
  <c r="Z13" i="23"/>
  <c r="AA13" i="23"/>
  <c r="AB13" i="23"/>
  <c r="R14" i="23"/>
  <c r="S14" i="23"/>
  <c r="T14" i="23"/>
  <c r="U14" i="23"/>
  <c r="V14" i="23"/>
  <c r="W14" i="23"/>
  <c r="X14" i="23"/>
  <c r="Y14" i="23"/>
  <c r="Z14" i="23"/>
  <c r="AA14" i="23"/>
  <c r="AB14" i="23"/>
  <c r="R15" i="23"/>
  <c r="S15" i="23"/>
  <c r="T15" i="23"/>
  <c r="U15" i="23"/>
  <c r="V15" i="23"/>
  <c r="W15" i="23"/>
  <c r="X15" i="23"/>
  <c r="Y15" i="23"/>
  <c r="Z15" i="23"/>
  <c r="AA15" i="23"/>
  <c r="AB15" i="23"/>
  <c r="R16" i="23"/>
  <c r="S16" i="23"/>
  <c r="T16" i="23"/>
  <c r="U16" i="23"/>
  <c r="V16" i="23"/>
  <c r="W16" i="23"/>
  <c r="X16" i="23"/>
  <c r="Y16" i="23"/>
  <c r="Z16" i="23"/>
  <c r="AA16" i="23"/>
  <c r="AB16" i="23"/>
  <c r="R17" i="23"/>
  <c r="S17" i="23"/>
  <c r="T17" i="23"/>
  <c r="U17" i="23"/>
  <c r="V17" i="23"/>
  <c r="W17" i="23"/>
  <c r="X17" i="23"/>
  <c r="Y17" i="23"/>
  <c r="Z17" i="23"/>
  <c r="AA17" i="23"/>
  <c r="AB17" i="23"/>
  <c r="R18" i="23"/>
  <c r="S18" i="23"/>
  <c r="T18" i="23"/>
  <c r="U18" i="23"/>
  <c r="V18" i="23"/>
  <c r="W18" i="23"/>
  <c r="X18" i="23"/>
  <c r="Y18" i="23"/>
  <c r="Z18" i="23"/>
  <c r="AA18" i="23"/>
  <c r="AB18" i="23"/>
  <c r="R19" i="23"/>
  <c r="S19" i="23"/>
  <c r="T19" i="23"/>
  <c r="U19" i="23"/>
  <c r="V19" i="23"/>
  <c r="W19" i="23"/>
  <c r="X19" i="23"/>
  <c r="Y19" i="23"/>
  <c r="Z19" i="23"/>
  <c r="AA19" i="23"/>
  <c r="AB19" i="23"/>
  <c r="R20" i="23"/>
  <c r="S20" i="23"/>
  <c r="T20" i="23"/>
  <c r="U20" i="23"/>
  <c r="V20" i="23"/>
  <c r="W20" i="23"/>
  <c r="X20" i="23"/>
  <c r="Y20" i="23"/>
  <c r="Z20" i="23"/>
  <c r="AA20" i="23"/>
  <c r="AB20" i="23"/>
  <c r="R21" i="23"/>
  <c r="S21" i="23"/>
  <c r="T21" i="23"/>
  <c r="U21" i="23"/>
  <c r="V21" i="23"/>
  <c r="W21" i="23"/>
  <c r="X21" i="23"/>
  <c r="Y21" i="23"/>
  <c r="Z21" i="23"/>
  <c r="AA21" i="23"/>
  <c r="AB21" i="23"/>
  <c r="R22" i="23"/>
  <c r="S22" i="23"/>
  <c r="T22" i="23"/>
  <c r="U22" i="23"/>
  <c r="V22" i="23"/>
  <c r="W22" i="23"/>
  <c r="X22" i="23"/>
  <c r="Y22" i="23"/>
  <c r="Z22" i="23"/>
  <c r="AA22" i="23"/>
  <c r="AB22" i="23"/>
  <c r="Q8" i="23" l="1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7" i="23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7" i="22"/>
  <c r="AC7" i="23" s="1"/>
  <c r="O8" i="22"/>
  <c r="AC8" i="23" s="1"/>
  <c r="O9" i="22"/>
  <c r="AC9" i="23" s="1"/>
  <c r="O10" i="22"/>
  <c r="AC10" i="23" s="1"/>
  <c r="O11" i="22"/>
  <c r="AC11" i="23" s="1"/>
  <c r="O12" i="22"/>
  <c r="AC12" i="23" s="1"/>
  <c r="O13" i="22"/>
  <c r="AC13" i="23" s="1"/>
  <c r="O14" i="22"/>
  <c r="AC14" i="23" s="1"/>
  <c r="O15" i="22"/>
  <c r="AC15" i="23" s="1"/>
  <c r="O16" i="22"/>
  <c r="AC16" i="23" s="1"/>
  <c r="O17" i="22"/>
  <c r="AC17" i="23" s="1"/>
  <c r="O18" i="22"/>
  <c r="AC18" i="23" s="1"/>
  <c r="O19" i="22"/>
  <c r="AC19" i="23" s="1"/>
  <c r="O20" i="22"/>
  <c r="AC20" i="23" s="1"/>
  <c r="O21" i="22"/>
  <c r="AC21" i="23" s="1"/>
  <c r="O22" i="22"/>
  <c r="AC22" i="23" s="1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25" i="23" l="1"/>
  <c r="O54" i="23"/>
  <c r="M56" i="23"/>
  <c r="I56" i="23"/>
  <c r="E56" i="23"/>
  <c r="C56" i="23"/>
  <c r="G56" i="23"/>
  <c r="K56" i="23"/>
  <c r="D56" i="23"/>
  <c r="H56" i="23"/>
  <c r="L56" i="23"/>
  <c r="F56" i="23"/>
  <c r="J56" i="23"/>
  <c r="N56" i="23"/>
  <c r="N54" i="22"/>
  <c r="N25" i="22"/>
  <c r="M54" i="22"/>
  <c r="L54" i="22"/>
  <c r="I54" i="22"/>
  <c r="H54" i="22"/>
  <c r="G54" i="22"/>
  <c r="F54" i="22"/>
  <c r="E54" i="22"/>
  <c r="D54" i="22"/>
  <c r="C54" i="22"/>
  <c r="K54" i="22"/>
  <c r="J54" i="22"/>
  <c r="M25" i="22"/>
  <c r="AA25" i="23" s="1"/>
  <c r="L25" i="22"/>
  <c r="I25" i="22"/>
  <c r="W25" i="23" s="1"/>
  <c r="H25" i="22"/>
  <c r="V25" i="23" s="1"/>
  <c r="G25" i="22"/>
  <c r="U25" i="23" s="1"/>
  <c r="F25" i="22"/>
  <c r="E25" i="22"/>
  <c r="S25" i="23" s="1"/>
  <c r="D25" i="22"/>
  <c r="R25" i="23" s="1"/>
  <c r="C25" i="22"/>
  <c r="Q25" i="23" s="1"/>
  <c r="K25" i="22"/>
  <c r="O53" i="21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K51" i="21"/>
  <c r="K54" i="21" s="1"/>
  <c r="K21" i="21"/>
  <c r="J51" i="21"/>
  <c r="J21" i="21"/>
  <c r="J25" i="21" s="1"/>
  <c r="N54" i="21"/>
  <c r="M54" i="21"/>
  <c r="L54" i="21"/>
  <c r="I54" i="21"/>
  <c r="H54" i="21"/>
  <c r="G54" i="21"/>
  <c r="F54" i="21"/>
  <c r="E54" i="21"/>
  <c r="D54" i="21"/>
  <c r="C54" i="21"/>
  <c r="N25" i="21"/>
  <c r="M25" i="21"/>
  <c r="L25" i="21"/>
  <c r="K25" i="21"/>
  <c r="I25" i="21"/>
  <c r="H25" i="21"/>
  <c r="G25" i="21"/>
  <c r="F25" i="21"/>
  <c r="F56" i="21" s="1"/>
  <c r="E25" i="21"/>
  <c r="D25" i="21"/>
  <c r="C25" i="21"/>
  <c r="O41" i="20"/>
  <c r="O40" i="20"/>
  <c r="O39" i="20"/>
  <c r="O38" i="20"/>
  <c r="O37" i="20"/>
  <c r="O36" i="20"/>
  <c r="O35" i="20"/>
  <c r="O34" i="20"/>
  <c r="O33" i="20"/>
  <c r="O32" i="20"/>
  <c r="N42" i="20"/>
  <c r="O42" i="20" s="1"/>
  <c r="O17" i="20"/>
  <c r="O16" i="20"/>
  <c r="O15" i="20"/>
  <c r="O14" i="20"/>
  <c r="O13" i="20"/>
  <c r="O12" i="20"/>
  <c r="O11" i="20"/>
  <c r="O10" i="20"/>
  <c r="O9" i="20"/>
  <c r="O8" i="20"/>
  <c r="O7" i="20"/>
  <c r="O17" i="19"/>
  <c r="L20" i="20"/>
  <c r="F45" i="20"/>
  <c r="J45" i="20"/>
  <c r="N45" i="20"/>
  <c r="M45" i="20"/>
  <c r="L45" i="20"/>
  <c r="K45" i="20"/>
  <c r="K47" i="20" s="1"/>
  <c r="I45" i="20"/>
  <c r="H45" i="20"/>
  <c r="G45" i="20"/>
  <c r="E45" i="20"/>
  <c r="D45" i="20"/>
  <c r="C45" i="20"/>
  <c r="D20" i="20"/>
  <c r="N20" i="20"/>
  <c r="M20" i="20"/>
  <c r="K20" i="20"/>
  <c r="J20" i="20"/>
  <c r="I20" i="20"/>
  <c r="H20" i="20"/>
  <c r="G20" i="20"/>
  <c r="F20" i="20"/>
  <c r="O42" i="19"/>
  <c r="O41" i="19"/>
  <c r="O40" i="19"/>
  <c r="O39" i="19"/>
  <c r="O38" i="19"/>
  <c r="O37" i="19"/>
  <c r="O36" i="19"/>
  <c r="O35" i="19"/>
  <c r="O34" i="19"/>
  <c r="O33" i="19"/>
  <c r="O32" i="19"/>
  <c r="O16" i="19"/>
  <c r="O15" i="19"/>
  <c r="O14" i="19"/>
  <c r="O13" i="19"/>
  <c r="O12" i="19"/>
  <c r="O11" i="19"/>
  <c r="O10" i="19"/>
  <c r="O9" i="19"/>
  <c r="O8" i="19"/>
  <c r="O7" i="19"/>
  <c r="N45" i="19"/>
  <c r="M45" i="19"/>
  <c r="K45" i="19"/>
  <c r="J45" i="19"/>
  <c r="I45" i="19"/>
  <c r="H45" i="19"/>
  <c r="G45" i="19"/>
  <c r="F45" i="19"/>
  <c r="E45" i="19"/>
  <c r="D45" i="19"/>
  <c r="C45" i="19"/>
  <c r="L45" i="19"/>
  <c r="N20" i="19"/>
  <c r="M20" i="19"/>
  <c r="L20" i="19"/>
  <c r="K20" i="19"/>
  <c r="K47" i="19" s="1"/>
  <c r="J20" i="19"/>
  <c r="I20" i="19"/>
  <c r="H20" i="19"/>
  <c r="F20" i="19"/>
  <c r="D20" i="19"/>
  <c r="C20" i="19"/>
  <c r="G20" i="19"/>
  <c r="E20" i="19"/>
  <c r="O17" i="18"/>
  <c r="O16" i="18"/>
  <c r="O11" i="18"/>
  <c r="O9" i="18"/>
  <c r="O8" i="18"/>
  <c r="O44" i="18"/>
  <c r="O43" i="18"/>
  <c r="O42" i="18"/>
  <c r="O38" i="18"/>
  <c r="O36" i="18"/>
  <c r="O35" i="18"/>
  <c r="L41" i="18"/>
  <c r="O41" i="18" s="1"/>
  <c r="L40" i="18"/>
  <c r="O40" i="18" s="1"/>
  <c r="L39" i="18"/>
  <c r="O39" i="18" s="1"/>
  <c r="L37" i="18"/>
  <c r="O37" i="18" s="1"/>
  <c r="L34" i="18"/>
  <c r="O34" i="18" s="1"/>
  <c r="G47" i="18"/>
  <c r="G10" i="18"/>
  <c r="G20" i="18" s="1"/>
  <c r="E15" i="18"/>
  <c r="O15" i="18" s="1"/>
  <c r="E14" i="18"/>
  <c r="O14" i="18" s="1"/>
  <c r="E13" i="18"/>
  <c r="O13" i="18" s="1"/>
  <c r="E12" i="18"/>
  <c r="O12" i="18" s="1"/>
  <c r="E10" i="18"/>
  <c r="E7" i="18"/>
  <c r="O7" i="18" s="1"/>
  <c r="N47" i="18"/>
  <c r="M47" i="18"/>
  <c r="K47" i="18"/>
  <c r="J47" i="18"/>
  <c r="I47" i="18"/>
  <c r="H47" i="18"/>
  <c r="F47" i="18"/>
  <c r="E47" i="18"/>
  <c r="D47" i="18"/>
  <c r="C47" i="18"/>
  <c r="N20" i="18"/>
  <c r="M20" i="18"/>
  <c r="M22" i="18" s="1"/>
  <c r="L20" i="18"/>
  <c r="K20" i="18"/>
  <c r="K22" i="18" s="1"/>
  <c r="J20" i="18"/>
  <c r="J22" i="18" s="1"/>
  <c r="I20" i="18"/>
  <c r="H20" i="18"/>
  <c r="H22" i="18" s="1"/>
  <c r="F20" i="18"/>
  <c r="F22" i="18" s="1"/>
  <c r="D20" i="18"/>
  <c r="D22" i="18" s="1"/>
  <c r="C20" i="18"/>
  <c r="C22" i="18" s="1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N47" i="17"/>
  <c r="N20" i="17"/>
  <c r="N22" i="17" s="1"/>
  <c r="M47" i="17"/>
  <c r="M20" i="17"/>
  <c r="M22" i="17" s="1"/>
  <c r="L47" i="17"/>
  <c r="L20" i="17"/>
  <c r="K47" i="17"/>
  <c r="K20" i="17"/>
  <c r="K22" i="17" s="1"/>
  <c r="J47" i="17"/>
  <c r="J20" i="17"/>
  <c r="J22" i="17" s="1"/>
  <c r="I47" i="17"/>
  <c r="I20" i="17"/>
  <c r="I22" i="17" s="1"/>
  <c r="H47" i="17"/>
  <c r="H20" i="17"/>
  <c r="H22" i="17" s="1"/>
  <c r="G47" i="17"/>
  <c r="G20" i="17"/>
  <c r="G22" i="17" s="1"/>
  <c r="F47" i="17"/>
  <c r="F20" i="17"/>
  <c r="F22" i="17" s="1"/>
  <c r="E47" i="17"/>
  <c r="D47" i="17"/>
  <c r="E20" i="17"/>
  <c r="C47" i="17"/>
  <c r="D20" i="17"/>
  <c r="D22" i="17" s="1"/>
  <c r="C20" i="17"/>
  <c r="E22" i="17"/>
  <c r="L22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N47" i="1"/>
  <c r="N20" i="1"/>
  <c r="N22" i="1" s="1"/>
  <c r="M20" i="1"/>
  <c r="M22" i="1" s="1"/>
  <c r="M47" i="1"/>
  <c r="K47" i="1"/>
  <c r="L47" i="1"/>
  <c r="L20" i="1"/>
  <c r="L22" i="1" s="1"/>
  <c r="K20" i="1"/>
  <c r="K22" i="1" s="1"/>
  <c r="J47" i="1"/>
  <c r="I47" i="1"/>
  <c r="I20" i="1"/>
  <c r="I22" i="1" s="1"/>
  <c r="J20" i="1"/>
  <c r="J22" i="1" s="1"/>
  <c r="H47" i="1"/>
  <c r="H20" i="1"/>
  <c r="H22" i="1" s="1"/>
  <c r="G47" i="1"/>
  <c r="G20" i="1"/>
  <c r="F47" i="1"/>
  <c r="F20" i="1"/>
  <c r="F22" i="1" s="1"/>
  <c r="E47" i="1"/>
  <c r="E20" i="1"/>
  <c r="E22" i="1" s="1"/>
  <c r="D20" i="1"/>
  <c r="D22" i="1" s="1"/>
  <c r="D47" i="1"/>
  <c r="C20" i="1"/>
  <c r="C22" i="1" s="1"/>
  <c r="C47" i="1"/>
  <c r="D49" i="18"/>
  <c r="F49" i="18"/>
  <c r="I22" i="18"/>
  <c r="L22" i="18"/>
  <c r="I47" i="19"/>
  <c r="L47" i="19"/>
  <c r="J47" i="19"/>
  <c r="H47" i="20"/>
  <c r="E20" i="20"/>
  <c r="E47" i="20" s="1"/>
  <c r="C20" i="20"/>
  <c r="E56" i="21"/>
  <c r="I56" i="21"/>
  <c r="L56" i="21"/>
  <c r="M56" i="21"/>
  <c r="J25" i="22"/>
  <c r="F47" i="19" l="1"/>
  <c r="J47" i="20"/>
  <c r="G56" i="21"/>
  <c r="C49" i="17"/>
  <c r="C49" i="18"/>
  <c r="M49" i="18"/>
  <c r="D47" i="19"/>
  <c r="H47" i="19"/>
  <c r="M47" i="19"/>
  <c r="M47" i="20"/>
  <c r="X25" i="23"/>
  <c r="O45" i="19"/>
  <c r="I56" i="22"/>
  <c r="C47" i="20"/>
  <c r="C49" i="1"/>
  <c r="G49" i="1"/>
  <c r="M49" i="1"/>
  <c r="J49" i="17"/>
  <c r="N49" i="17"/>
  <c r="N49" i="18"/>
  <c r="G47" i="19"/>
  <c r="I49" i="1"/>
  <c r="L49" i="1"/>
  <c r="H49" i="17"/>
  <c r="I49" i="18"/>
  <c r="I47" i="20"/>
  <c r="N47" i="20"/>
  <c r="H56" i="21"/>
  <c r="K56" i="22"/>
  <c r="F56" i="22"/>
  <c r="L56" i="22"/>
  <c r="O21" i="21"/>
  <c r="D49" i="1"/>
  <c r="M49" i="17"/>
  <c r="K49" i="18"/>
  <c r="D47" i="20"/>
  <c r="O51" i="21"/>
  <c r="E56" i="22"/>
  <c r="I49" i="17"/>
  <c r="K56" i="21"/>
  <c r="F49" i="1"/>
  <c r="O20" i="1"/>
  <c r="O22" i="1" s="1"/>
  <c r="H49" i="1"/>
  <c r="J49" i="1"/>
  <c r="K49" i="1"/>
  <c r="N49" i="1"/>
  <c r="D49" i="17"/>
  <c r="O47" i="17"/>
  <c r="L49" i="17"/>
  <c r="H49" i="18"/>
  <c r="E47" i="19"/>
  <c r="N47" i="19"/>
  <c r="G47" i="20"/>
  <c r="L47" i="20"/>
  <c r="F47" i="20"/>
  <c r="N56" i="21"/>
  <c r="D56" i="22"/>
  <c r="H56" i="22"/>
  <c r="N56" i="22"/>
  <c r="T25" i="23"/>
  <c r="E49" i="17"/>
  <c r="O20" i="19"/>
  <c r="O47" i="19" s="1"/>
  <c r="C56" i="21"/>
  <c r="Y25" i="23"/>
  <c r="G22" i="18"/>
  <c r="G49" i="18"/>
  <c r="C47" i="19"/>
  <c r="N22" i="18"/>
  <c r="F49" i="17"/>
  <c r="O20" i="17"/>
  <c r="O22" i="17" s="1"/>
  <c r="O25" i="21"/>
  <c r="O20" i="20"/>
  <c r="J49" i="18"/>
  <c r="G22" i="1"/>
  <c r="K49" i="17"/>
  <c r="Z25" i="23"/>
  <c r="O10" i="18"/>
  <c r="O45" i="20"/>
  <c r="J56" i="22"/>
  <c r="O47" i="1"/>
  <c r="E49" i="1"/>
  <c r="E20" i="18"/>
  <c r="G56" i="22"/>
  <c r="M56" i="22"/>
  <c r="AB25" i="23"/>
  <c r="O56" i="23"/>
  <c r="O25" i="22"/>
  <c r="O54" i="22"/>
  <c r="C56" i="22"/>
  <c r="G49" i="17"/>
  <c r="C22" i="17"/>
  <c r="L47" i="18"/>
  <c r="J54" i="21"/>
  <c r="J56" i="21" s="1"/>
  <c r="D56" i="21"/>
  <c r="O47" i="20" l="1"/>
  <c r="O49" i="1"/>
  <c r="O56" i="22"/>
  <c r="AC25" i="23"/>
  <c r="O49" i="17"/>
  <c r="E22" i="18"/>
  <c r="E49" i="18"/>
  <c r="O20" i="18"/>
  <c r="O22" i="18" s="1"/>
  <c r="O54" i="21"/>
  <c r="O56" i="21" s="1"/>
  <c r="O47" i="18"/>
  <c r="L49" i="18"/>
  <c r="O49" i="18" l="1"/>
</calcChain>
</file>

<file path=xl/sharedStrings.xml><?xml version="1.0" encoding="utf-8"?>
<sst xmlns="http://schemas.openxmlformats.org/spreadsheetml/2006/main" count="1116" uniqueCount="91">
  <si>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</si>
  <si>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</si>
  <si>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</si>
  <si>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</si>
  <si>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</si>
  <si>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</si>
  <si>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</si>
  <si>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</si>
  <si>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</si>
  <si>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</si>
  <si>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</si>
  <si>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</si>
  <si>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</si>
  <si>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</si>
  <si>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</si>
  <si>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</si>
  <si>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</si>
  <si>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</si>
  <si>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</si>
  <si>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</si>
  <si>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</si>
  <si>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</si>
  <si>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</si>
  <si>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</si>
  <si>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</si>
  <si>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</si>
  <si>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</si>
  <si>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ΣΥΝΟΛ.</t>
  </si>
  <si>
    <t>ΤΩΝ ΑΝΕΡΓΩΝ</t>
  </si>
  <si>
    <t>ΕΜΠΟΡΙΟ</t>
  </si>
  <si>
    <t>ΞΕΝΟΔΟΧΕΙΑ</t>
  </si>
  <si>
    <t xml:space="preserve">ΟΡΟΣ </t>
  </si>
  <si>
    <t>34R</t>
  </si>
  <si>
    <t>ΚΑΤΑΣΚΕΥΕΣ</t>
  </si>
  <si>
    <t xml:space="preserve">* Ο.Ε.Π της Επαρχίας Λάρνακας/Αμμοχώστου 2006:          </t>
  </si>
  <si>
    <t>ΓΡΑΜΜΕΝΕΣ ΑΝΕΡΓΕΣ ΓΥΝΑΙΚΕΣ ΣΤΗΝ ΕΠΑΡΧΙΑ ΛΑΡΝΑΚΑΣ/ΑΜΜΟΧΩΣΤΟΥ ΚΑΤΑ ΟΙΚΟΝΟΜΙΚΗ ΔΡΑΣΤΗΡΙΟΤΗΤΑ ΚΑΙ ΜΗΝΑ - 2006</t>
  </si>
  <si>
    <t xml:space="preserve">   ΓΡΑΜΜΕΝΟΙ ΑΝΕΡΓΟΙ ΣΤΗΝ ΕΠΑΡΧΙΑ ΛΑΡΝΑΚΑΣ/ΑΜΜΟΧΩΣΤΟΥ ΚΑΤΑ ΟΙΚΟΝΟΜΙΚΗ ΔΡΑΣΤΗΡΙΟΤΗΤΑ ΚΑΙ ΜΗΝΑ - 2006</t>
  </si>
  <si>
    <t>ΚΑ/ΟΚΛΑΡ06</t>
  </si>
  <si>
    <t xml:space="preserve">Πηγή: Επαρχιακά Γραφεία Εργασίας </t>
  </si>
  <si>
    <t>Πίνακας 5c</t>
  </si>
  <si>
    <t>12 ΜΗΝΩΝ</t>
  </si>
  <si>
    <t xml:space="preserve">   ΓΡΑΜΜΕΝΟΙ ΑΝΕΡΓΟΙ ΣΤΗΝ ΕΠΑΡΧΙΑ ΛΑΡΝΑΚΑΣ/ΑΜΜΟΧΩΣΤΟΥ ΚΑΤΑ ΟΙΚΟΝΟΜΙΚΗ ΔΡΑΣΤΗΡΙΟΤΗΤΑ ΚΑΙ ΜΗΝΑ - 2007</t>
  </si>
  <si>
    <t>ΓΡΑΜΜΕΝΕΣ ΑΝΕΡΓΕΣ ΓΥΝΑΙΚΕΣ ΣΤΗΝ ΕΠΑΡΧΙΑ ΛΑΡΝΑΚΑΣ/ΑΜΜΟΧΩΣΤΟΥ ΚΑΤΑ ΟΙΚΟΝΟΜΙΚΗ ΔΡΑΣΤΗΡΙΟΤΗΤΑ ΚΑΙ ΜΗΝΑ - 2007</t>
  </si>
  <si>
    <t xml:space="preserve">* Ο.Ε.Π της Επαρχίας Λάρνακας/Αμμοχώστου 2007:          </t>
  </si>
  <si>
    <t xml:space="preserve">   ΓΡΑΜΜΕΝΟΙ ΑΝΕΡΓΟΙ ΣΤΗΝ ΕΠΑΡΧΙΑ ΛΑΡΝΑΚΑΣ/ΑΜΜΟΧΩΣΤΟΥ ΚΑΤΑ ΟΙΚΟΝΟΜΙΚΗ ΔΡΑΣΤΗΡΙΟΤΗΤΑ ΚΑΙ ΜΗΝΑ - 2008</t>
  </si>
  <si>
    <t>ΓΡΑΜΜΕΝΕΣ ΑΝΕΡΓΕΣ ΓΥΝΑΙΚΕΣ ΣΤΗΝ ΕΠΑΡΧΙΑ ΛΑΡΝΑΚΑΣ/ΑΜΜΟΧΩΣΤΟΥ ΚΑΤΑ ΟΙΚΟΝΟΜΙΚΗ ΔΡΑΣΤΗΡΙΟΤΗΤΑ ΚΑΙ ΜΗΝΑ - 2008</t>
  </si>
  <si>
    <t>12 Μ</t>
  </si>
  <si>
    <t>12 M</t>
  </si>
  <si>
    <t>ΓΡΑΜΜΕΝΕΣ ΑΝΕΡΓΕΣ ΓΥΝΑΙΚΕΣ ΣΤΗΝ ΕΠΑΡΧΙΑ ΛΑΡΝΑΚΑΣ/ΑΜΜΟΧΩΣΤΟΥ ΚΑΤΑ ΟΙΚΟΝΟΜΙΚΗ ΔΡΑΣΤΗΡΙΟΤΗΤΑ ΚΑΙ ΜΗΝΑ - 2009</t>
  </si>
  <si>
    <t>ΓΡΑΜΜΕΝΕΣ ΑΝΕΡΓΕΣ ΓΥΝΑΙΚΕΣ ΣΤΗΝ ΕΠΑΡΧΙΑ ΛΑΡΝΑΚΑΣ/ΑΜΜΟΧΩΣΤΟΥ ΚΑΤΑ ΟΙΚΟΝΟΜΙΚΗ ΔΡΑΣΤΗΡΙΟΤΗΤΑ ΚΑΙ ΜΗΝΑ - 2010</t>
  </si>
  <si>
    <t xml:space="preserve">   ΓΡΑΜΜΕΝΟΙ ΑΝΕΡΓΟΙ ΣΤΗΝ ΕΠΑΡΧΙΑ ΑΜΜΟΧΩΣΤΟΥ ΚΑΤΑ ΟΙΚΟΝΟΜΙΚΗ ΔΡΑΣΤΗΡΙΟΤΗΤΑ ΚΑΙ ΜΗΝΑ - 2010</t>
  </si>
  <si>
    <t xml:space="preserve">   ΓΡΑΜΜΕΝΟΙ ΑΝΕΡΓΟΙ ΣΤΗΝ ΕΠΑΡΧΙΑ ΑΜΜΟΧΩΣΤΟΥ ΚΑΤΑ ΟΙΚΟΝΟΜΙΚΗ ΔΡΑΣΤΗΡΙΟΤΗΤΑ ΚΑΙ ΜΗΝΑ - 2009</t>
  </si>
  <si>
    <t xml:space="preserve">* Ο.Ε.Π της Επαρχίας Λάρνακας/Αμμοχώστου:          </t>
  </si>
  <si>
    <t>2 Μ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</si>
  <si>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</si>
  <si>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</si>
  <si>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</si>
  <si>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</si>
  <si>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</si>
  <si>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</si>
  <si>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</si>
  <si>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</si>
  <si>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</si>
  <si>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</si>
  <si>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 xml:space="preserve">ΓΡΑΜΜΕΝΕΣ ΑΝΕΡΓΕΣ ΓΥΝΑΙΚΕΣ ΣΤΗΝ ΕΠΑΡΧΙΑ ΑΜΜΟΧΩΣΤΟΥ ΚΑΤΑ ΟΙΚΟΝΟΜΙΚΗ ΔΡΑΣΤΗΡΙΟΤΗΤΑ </t>
  </si>
  <si>
    <t xml:space="preserve">   ΓΡΑΜΜΕΝΟΙ ΑΝΕΡΓΟΙ ΣΤΗΝ ΕΠΑΡΧΙΑ ΑΜΜΟΧΩΣΤΟΥ ΚΑΤΑ ΟΙΚΟΝΟΜΙΚΗ ΔΡΑΣΤΗΡΙΟΤΗΤΑ ΚΑΙ ΜΗΝΑ - 2011</t>
  </si>
  <si>
    <t xml:space="preserve">   ΓΡΑΜΜΕΝΟΙ ΑΝΕΡΓΟΙ ΣΤΗΝ ΕΠΑΡΧΙΑ ΑΜΜΟΧΩΣΤΟΥ ΚΑΤΑ ΟΙΚΟΝΟΜΙΚΗ ΔΡΑΣΤΗΡΙΟΤΗΤΑ ΚΑΙ ΜΗΝΑ - 2012</t>
  </si>
  <si>
    <t>ΚΑΙ ΜΗΝΑ - 2012</t>
  </si>
  <si>
    <t>ΓΙ/ΔΕΚ 2012</t>
  </si>
  <si>
    <t xml:space="preserve">   ΓΡΑΜΜΕΝΟΙ ΑΝΕΡΓΟΙ ΣΤΗΝ ΕΠΑΡΧΙΑ ΑΜΜΟΧΩΣΤΟΥ ΚΑΤΑ ΟΙΚΟΝΟΜΙΚΗ ΔΡΑΣΤΗΡΙΟΤΗΤΑ ΚΑΙ ΜΗΝΑ - 2013</t>
  </si>
  <si>
    <t>ΚΑΙ ΜΗΝΑ - 2013</t>
  </si>
  <si>
    <t>12M</t>
  </si>
  <si>
    <t>ΚΑΙ ΜΗΝΑ - 2015</t>
  </si>
  <si>
    <t xml:space="preserve">   ΓΡΑΜΜΕΝΟΙ ΑΝΕΡΓΟΙ ΣΤΗΝ ΕΠΑΡΧΙΑ ΑΜΜΟΧΩΣΤΟΥ ΚΑΤΑ ΟΙΚΟΝΟΜΙΚΗ ΔΡΑΣΤΗΡΙΟΤΗΤΑ ΚΑΙ ΜΗΝΑ - 2014</t>
  </si>
  <si>
    <t>ΚΑΙ ΜΗΝΑ - 2014</t>
  </si>
  <si>
    <t xml:space="preserve">Unemploement data Panagiotis each month </t>
  </si>
  <si>
    <t>34R/Πινακας 12</t>
  </si>
  <si>
    <r>
      <t xml:space="preserve">ΓΡΑΜΜΕΝΕΣ ΑΝΕΡΓΕΣ ΓΥΝΑΙΚΕΣ ΣΤΗΝ ΕΠΑΡΧΙΑ </t>
    </r>
    <r>
      <rPr>
        <b/>
        <u/>
        <sz val="10"/>
        <rFont val="Arial Greek"/>
        <charset val="161"/>
      </rPr>
      <t xml:space="preserve">ΑΜΜΟΧΩΣΤΟΥ </t>
    </r>
    <r>
      <rPr>
        <b/>
        <sz val="10"/>
        <rFont val="Arial Greek"/>
        <family val="2"/>
        <charset val="161"/>
      </rPr>
      <t xml:space="preserve">ΚΑΤΑ ΟΙΚΟΝΟΜΙΚΗ ΔΡΑΣΤΗΡΙΟΤΗΤΑ </t>
    </r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</si>
  <si>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- 2016</t>
    </r>
  </si>
  <si>
    <t>ΚΑΙ ΜΗΝΑ - 2016</t>
  </si>
  <si>
    <t xml:space="preserve">   ΓΡΑΜΜΕΝΟΙ ΑΝΕΡΓΟΙ ΣΤΗΝ ΕΠΑΡΧΙΑ ΑΜΜΟΧΩΣΤΟΥ ΚΑΤΑ ΟΙΚΟΝΟΜΙΚΗ ΔΡΑΣΤΗΡΙΟΤΗΤΑ ΚΑΙ ΜΗΝΑ - 2015</t>
  </si>
  <si>
    <t xml:space="preserve">Unemployment data Panagiotis each month </t>
  </si>
  <si>
    <t xml:space="preserve">ΑΝΕΡΓΩΝ ΕΠΑΡΧΙΑΣ 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</si>
  <si>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- 2018</t>
    </r>
  </si>
  <si>
    <t>ΚΑΙ ΜΗΝΑ - 2018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</si>
  <si>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- 2017</t>
    </r>
  </si>
  <si>
    <t>ΚΑΙ ΜΗΝΑ - 2017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</si>
  <si>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- 2019</t>
    </r>
  </si>
  <si>
    <t>ΚΑΙ ΜΗΝΑ - 2019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</si>
  <si>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- 2020</t>
    </r>
  </si>
  <si>
    <t>ΚΑΙ ΜΗΝΑ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</si>
</sst>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 Greek"/>
      <family val="2"/>
      <charset val="161"/>
    </font>
    <font>
      <sz val="8"/>
      <name val="Arial Greek"/>
      <charset val="161"/>
    </font>
    <font>
      <b/>
      <sz val="10"/>
      <color rgb="FFFF0000"/>
      <name val="Arial Greek"/>
      <family val="2"/>
      <charset val="16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b/>
      <u/>
      <sz val="9"/>
      <name val="Arial Greek"/>
      <charset val="161"/>
    </font>
    <font>
      <b/>
      <u/>
      <sz val="10"/>
      <name val="Arial Greek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fill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 applyAlignment="1">
      <alignment horizontal="right"/>
    </xf>
    <xf numFmtId="0" fontId="1" fillId="0" borderId="8" xfId="0" quotePrefix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3" fontId="5" fillId="0" borderId="0" xfId="0" applyNumberFormat="1" applyFont="1" applyBorder="1"/>
    <xf numFmtId="3" fontId="5" fillId="0" borderId="8" xfId="0" applyNumberFormat="1" applyFont="1" applyBorder="1"/>
    <xf numFmtId="3" fontId="5" fillId="0" borderId="2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9" fontId="5" fillId="0" borderId="2" xfId="0" applyNumberFormat="1" applyFont="1" applyBorder="1"/>
    <xf numFmtId="9" fontId="5" fillId="0" borderId="3" xfId="0" applyNumberFormat="1" applyFont="1" applyBorder="1"/>
    <xf numFmtId="164" fontId="5" fillId="0" borderId="2" xfId="0" applyNumberFormat="1" applyFont="1" applyBorder="1"/>
    <xf numFmtId="3" fontId="5" fillId="0" borderId="7" xfId="0" applyNumberFormat="1" applyFont="1" applyBorder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3" fontId="1" fillId="0" borderId="0" xfId="0" applyNumberFormat="1" applyFont="1"/>
    <xf numFmtId="3" fontId="5" fillId="0" borderId="3" xfId="0" applyNumberFormat="1" applyFont="1" applyBorder="1"/>
    <xf numFmtId="3" fontId="5" fillId="0" borderId="6" xfId="0" applyNumberFormat="1" applyFont="1" applyBorder="1"/>
    <xf numFmtId="0" fontId="7" fillId="0" borderId="2" xfId="1" applyNumberFormat="1" applyFont="1" applyBorder="1"/>
    <xf numFmtId="0" fontId="7" fillId="0" borderId="0" xfId="0" applyFont="1" applyBorder="1"/>
    <xf numFmtId="0" fontId="0" fillId="0" borderId="4" xfId="0" applyBorder="1"/>
    <xf numFmtId="0" fontId="0" fillId="0" borderId="0" xfId="0" applyBorder="1"/>
    <xf numFmtId="0" fontId="7" fillId="0" borderId="8" xfId="0" applyFont="1" applyBorder="1"/>
    <xf numFmtId="3" fontId="5" fillId="0" borderId="0" xfId="0" applyNumberFormat="1" applyFont="1" applyFill="1" applyBorder="1"/>
    <xf numFmtId="164" fontId="5" fillId="0" borderId="3" xfId="0" applyNumberFormat="1" applyFont="1" applyBorder="1"/>
    <xf numFmtId="3" fontId="5" fillId="0" borderId="2" xfId="0" applyNumberFormat="1" applyFont="1" applyFill="1" applyBorder="1"/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0" xfId="0" applyFont="1"/>
    <xf numFmtId="3" fontId="6" fillId="0" borderId="7" xfId="0" applyNumberFormat="1" applyFont="1" applyBorder="1"/>
    <xf numFmtId="1" fontId="9" fillId="0" borderId="0" xfId="0" applyNumberFormat="1" applyFont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7" fillId="0" borderId="4" xfId="0" applyFont="1" applyBorder="1"/>
    <xf numFmtId="0" fontId="9" fillId="0" borderId="0" xfId="0" applyFont="1"/>
    <xf numFmtId="3" fontId="7" fillId="0" borderId="0" xfId="0" applyNumberFormat="1" applyFont="1" applyBorder="1"/>
    <xf numFmtId="3" fontId="7" fillId="0" borderId="8" xfId="0" applyNumberFormat="1" applyFont="1" applyBorder="1"/>
    <xf numFmtId="0" fontId="7" fillId="0" borderId="4" xfId="0" quotePrefix="1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3" fontId="7" fillId="0" borderId="2" xfId="0" applyNumberFormat="1" applyFont="1" applyBorder="1"/>
    <xf numFmtId="3" fontId="7" fillId="0" borderId="3" xfId="0" applyNumberFormat="1" applyFont="1" applyBorder="1"/>
    <xf numFmtId="0" fontId="11" fillId="0" borderId="6" xfId="0" applyFont="1" applyBorder="1"/>
    <xf numFmtId="0" fontId="11" fillId="0" borderId="7" xfId="0" applyFont="1" applyBorder="1"/>
    <xf numFmtId="0" fontId="7" fillId="0" borderId="0" xfId="0" quotePrefix="1" applyFont="1" applyAlignment="1">
      <alignment horizontal="left"/>
    </xf>
    <xf numFmtId="0" fontId="7" fillId="0" borderId="0" xfId="0" applyFont="1"/>
    <xf numFmtId="0" fontId="1" fillId="0" borderId="8" xfId="0" quotePrefix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7" fillId="0" borderId="7" xfId="0" applyNumberFormat="1" applyFont="1" applyBorder="1"/>
    <xf numFmtId="0" fontId="1" fillId="0" borderId="4" xfId="0" quotePrefix="1" applyFont="1" applyBorder="1" applyAlignment="1">
      <alignment horizontal="left"/>
    </xf>
    <xf numFmtId="9" fontId="7" fillId="0" borderId="0" xfId="0" applyNumberFormat="1" applyFont="1" applyBorder="1"/>
    <xf numFmtId="9" fontId="7" fillId="0" borderId="8" xfId="0" applyNumberFormat="1" applyFont="1" applyBorder="1"/>
    <xf numFmtId="0" fontId="7" fillId="0" borderId="0" xfId="0" applyFont="1" applyFill="1" applyBorder="1"/>
    <xf numFmtId="0" fontId="0" fillId="2" borderId="0" xfId="0" applyFill="1"/>
    <xf numFmtId="3" fontId="13" fillId="0" borderId="0" xfId="0" applyNumberFormat="1" applyFont="1" applyBorder="1"/>
    <xf numFmtId="3" fontId="1" fillId="0" borderId="8" xfId="0" applyNumberFormat="1" applyFont="1" applyBorder="1"/>
    <xf numFmtId="3" fontId="1" fillId="0" borderId="0" xfId="0" applyNumberFormat="1" applyFont="1" applyBorder="1"/>
    <xf numFmtId="0" fontId="15" fillId="0" borderId="5" xfId="0" applyFont="1" applyBorder="1"/>
    <xf numFmtId="0" fontId="15" fillId="0" borderId="6" xfId="0" applyFont="1" applyBorder="1"/>
    <xf numFmtId="0" fontId="7" fillId="0" borderId="6" xfId="0" applyFont="1" applyBorder="1"/>
    <xf numFmtId="0" fontId="7" fillId="0" borderId="7" xfId="0" applyFont="1" applyBorder="1"/>
    <xf numFmtId="0" fontId="15" fillId="0" borderId="0" xfId="0" applyFont="1"/>
    <xf numFmtId="0" fontId="15" fillId="0" borderId="6" xfId="0" applyFont="1" applyBorder="1" applyAlignment="1">
      <alignment horizontal="center"/>
    </xf>
    <xf numFmtId="0" fontId="16" fillId="0" borderId="0" xfId="0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  <xf numFmtId="0" fontId="0" fillId="0" borderId="10" xfId="0" applyNumberFormat="1" applyBorder="1"/>
    <xf numFmtId="0" fontId="1" fillId="0" borderId="0" xfId="5" quotePrefix="1" applyFont="1" applyAlignment="1">
      <alignment horizontal="left"/>
    </xf>
    <xf numFmtId="0" fontId="3" fillId="0" borderId="0" xfId="5" quotePrefix="1" applyFont="1" applyAlignment="1">
      <alignment horizontal="left"/>
    </xf>
    <xf numFmtId="0" fontId="3" fillId="0" borderId="0" xfId="5" applyFont="1"/>
    <xf numFmtId="0" fontId="1" fillId="0" borderId="0" xfId="5" applyFont="1"/>
    <xf numFmtId="0" fontId="16" fillId="0" borderId="0" xfId="5" applyFont="1"/>
    <xf numFmtId="0" fontId="1" fillId="0" borderId="1" xfId="5" applyFont="1" applyBorder="1"/>
    <xf numFmtId="0" fontId="1" fillId="0" borderId="2" xfId="5" applyFont="1" applyBorder="1"/>
    <xf numFmtId="0" fontId="1" fillId="0" borderId="2" xfId="5" applyFont="1" applyBorder="1" applyAlignment="1">
      <alignment horizontal="center"/>
    </xf>
    <xf numFmtId="0" fontId="1" fillId="0" borderId="3" xfId="5" applyFont="1" applyBorder="1" applyAlignment="1">
      <alignment horizontal="center"/>
    </xf>
    <xf numFmtId="0" fontId="1" fillId="0" borderId="4" xfId="5" applyFont="1" applyBorder="1"/>
    <xf numFmtId="0" fontId="1" fillId="0" borderId="0" xfId="5" applyFont="1" applyBorder="1"/>
    <xf numFmtId="0" fontId="1" fillId="0" borderId="0" xfId="5" applyFont="1" applyBorder="1" applyAlignment="1">
      <alignment horizontal="center"/>
    </xf>
    <xf numFmtId="0" fontId="10" fillId="0" borderId="0" xfId="5" applyFont="1" applyBorder="1"/>
    <xf numFmtId="0" fontId="1" fillId="0" borderId="8" xfId="5" quotePrefix="1" applyFont="1" applyBorder="1" applyAlignment="1">
      <alignment horizontal="center"/>
    </xf>
    <xf numFmtId="0" fontId="15" fillId="0" borderId="5" xfId="5" applyFont="1" applyBorder="1"/>
    <xf numFmtId="0" fontId="15" fillId="0" borderId="6" xfId="5" applyFont="1" applyBorder="1"/>
    <xf numFmtId="0" fontId="7" fillId="0" borderId="7" xfId="5" applyFont="1" applyBorder="1" applyAlignment="1">
      <alignment horizontal="center"/>
    </xf>
    <xf numFmtId="0" fontId="7" fillId="0" borderId="4" xfId="5" applyFont="1" applyBorder="1"/>
    <xf numFmtId="0" fontId="2" fillId="0" borderId="9" xfId="5" applyNumberFormat="1" applyBorder="1"/>
    <xf numFmtId="0" fontId="2" fillId="0" borderId="9" xfId="5" applyBorder="1"/>
    <xf numFmtId="3" fontId="1" fillId="0" borderId="8" xfId="5" applyNumberFormat="1" applyFont="1" applyBorder="1"/>
    <xf numFmtId="0" fontId="7" fillId="0" borderId="4" xfId="5" quotePrefix="1" applyFont="1" applyBorder="1" applyAlignment="1">
      <alignment horizontal="left"/>
    </xf>
    <xf numFmtId="0" fontId="7" fillId="0" borderId="4" xfId="5" applyFont="1" applyBorder="1" applyAlignment="1">
      <alignment horizontal="left"/>
    </xf>
    <xf numFmtId="3" fontId="7" fillId="0" borderId="0" xfId="5" applyNumberFormat="1" applyFont="1" applyBorder="1"/>
    <xf numFmtId="0" fontId="7" fillId="0" borderId="0" xfId="5" applyFont="1" applyBorder="1"/>
    <xf numFmtId="3" fontId="7" fillId="0" borderId="8" xfId="5" applyNumberFormat="1" applyFont="1" applyBorder="1"/>
    <xf numFmtId="0" fontId="7" fillId="0" borderId="1" xfId="5" quotePrefix="1" applyFont="1" applyBorder="1" applyAlignment="1">
      <alignment horizontal="left"/>
    </xf>
    <xf numFmtId="3" fontId="7" fillId="0" borderId="2" xfId="5" applyNumberFormat="1" applyFont="1" applyBorder="1"/>
    <xf numFmtId="3" fontId="7" fillId="0" borderId="3" xfId="5" applyNumberFormat="1" applyFont="1" applyBorder="1"/>
    <xf numFmtId="0" fontId="7" fillId="0" borderId="6" xfId="5" applyFont="1" applyBorder="1"/>
    <xf numFmtId="0" fontId="7" fillId="0" borderId="7" xfId="5" applyFont="1" applyBorder="1"/>
    <xf numFmtId="0" fontId="15" fillId="0" borderId="0" xfId="5" applyFont="1"/>
    <xf numFmtId="0" fontId="1" fillId="0" borderId="0" xfId="5" quotePrefix="1" applyFont="1" applyAlignment="1">
      <alignment horizontal="fill"/>
    </xf>
    <xf numFmtId="0" fontId="7" fillId="0" borderId="0" xfId="5" quotePrefix="1" applyFont="1" applyAlignment="1">
      <alignment horizontal="left"/>
    </xf>
    <xf numFmtId="0" fontId="7" fillId="0" borderId="0" xfId="5" applyFont="1"/>
    <xf numFmtId="0" fontId="15" fillId="0" borderId="0" xfId="5" applyFont="1" applyBorder="1" applyAlignment="1">
      <alignment horizontal="center"/>
    </xf>
    <xf numFmtId="3" fontId="1" fillId="0" borderId="0" xfId="5" applyNumberFormat="1" applyFont="1" applyBorder="1"/>
    <xf numFmtId="3" fontId="7" fillId="0" borderId="7" xfId="5" applyNumberFormat="1" applyFont="1" applyBorder="1"/>
    <xf numFmtId="0" fontId="1" fillId="0" borderId="4" xfId="5" quotePrefix="1" applyFont="1" applyBorder="1" applyAlignment="1">
      <alignment horizontal="left"/>
    </xf>
    <xf numFmtId="9" fontId="7" fillId="0" borderId="0" xfId="5" applyNumberFormat="1" applyFont="1" applyBorder="1"/>
    <xf numFmtId="9" fontId="7" fillId="0" borderId="8" xfId="5" applyNumberFormat="1" applyFont="1" applyBorder="1"/>
    <xf numFmtId="0" fontId="1" fillId="0" borderId="5" xfId="5" applyFont="1" applyBorder="1" applyAlignment="1">
      <alignment horizontal="left"/>
    </xf>
    <xf numFmtId="0" fontId="1" fillId="0" borderId="6" xfId="5" applyFont="1" applyBorder="1"/>
    <xf numFmtId="164" fontId="1" fillId="0" borderId="6" xfId="5" applyNumberFormat="1" applyFont="1" applyBorder="1"/>
    <xf numFmtId="164" fontId="1" fillId="0" borderId="7" xfId="5" applyNumberFormat="1" applyFont="1" applyBorder="1"/>
    <xf numFmtId="0" fontId="1" fillId="0" borderId="0" xfId="5" applyFont="1" applyAlignment="1">
      <alignment horizontal="left"/>
    </xf>
    <xf numFmtId="0" fontId="0" fillId="0" borderId="9" xfId="0" applyNumberFormat="1" applyFont="1" applyBorder="1"/>
    <xf numFmtId="0" fontId="15" fillId="0" borderId="0" xfId="0" applyFont="1" applyBorder="1" applyAlignment="1">
      <alignment horizontal="center"/>
    </xf>
    <xf numFmtId="0" fontId="19" fillId="0" borderId="11" xfId="0" applyNumberFormat="1" applyFont="1" applyBorder="1"/>
    <xf numFmtId="0" fontId="19" fillId="0" borderId="12" xfId="0" applyNumberFormat="1" applyFont="1" applyBorder="1"/>
    <xf numFmtId="0" fontId="19" fillId="0" borderId="13" xfId="0" applyFont="1" applyBorder="1"/>
    <xf numFmtId="0" fontId="19" fillId="0" borderId="14" xfId="0" applyNumberFormat="1" applyFont="1" applyBorder="1"/>
    <xf numFmtId="0" fontId="19" fillId="0" borderId="9" xfId="0" applyNumberFormat="1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5" fillId="0" borderId="0" xfId="0" applyFont="1" applyBorder="1"/>
    <xf numFmtId="0" fontId="0" fillId="0" borderId="0" xfId="0" applyNumberFormat="1" applyFont="1"/>
    <xf numFmtId="0" fontId="15" fillId="0" borderId="4" xfId="0" applyFont="1" applyBorder="1"/>
    <xf numFmtId="0" fontId="1" fillId="0" borderId="9" xfId="0" applyFont="1" applyBorder="1"/>
    <xf numFmtId="0" fontId="7" fillId="0" borderId="11" xfId="0" applyFont="1" applyBorder="1"/>
    <xf numFmtId="0" fontId="1" fillId="0" borderId="12" xfId="0" applyFont="1" applyBorder="1"/>
    <xf numFmtId="0" fontId="0" fillId="0" borderId="12" xfId="0" applyNumberFormat="1" applyFont="1" applyBorder="1"/>
    <xf numFmtId="0" fontId="7" fillId="0" borderId="14" xfId="0" applyFont="1" applyBorder="1"/>
    <xf numFmtId="0" fontId="7" fillId="0" borderId="14" xfId="0" quotePrefix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quotePrefix="1" applyFont="1" applyBorder="1" applyAlignment="1">
      <alignment horizontal="left"/>
    </xf>
    <xf numFmtId="0" fontId="1" fillId="0" borderId="17" xfId="0" applyFont="1" applyBorder="1"/>
    <xf numFmtId="0" fontId="0" fillId="0" borderId="17" xfId="0" applyNumberFormat="1" applyFont="1" applyBorder="1"/>
    <xf numFmtId="0" fontId="0" fillId="0" borderId="13" xfId="0" applyNumberFormat="1" applyFont="1" applyBorder="1"/>
    <xf numFmtId="0" fontId="0" fillId="0" borderId="15" xfId="0" applyNumberFormat="1" applyFont="1" applyBorder="1"/>
    <xf numFmtId="0" fontId="0" fillId="0" borderId="17" xfId="0" applyFont="1" applyBorder="1"/>
    <xf numFmtId="0" fontId="0" fillId="0" borderId="18" xfId="0" applyNumberFormat="1" applyFont="1" applyBorder="1"/>
  </cellXfs>
  <cellStyles count="6">
    <cellStyle name="Normal" xfId="0" builtinId="0"/>
    <cellStyle name="Normal 13" xfId="2"/>
    <cellStyle name="Normal 2" xfId="3"/>
    <cellStyle name="Normal 3" xfId="4"/>
    <cellStyle name="Normal 8" xfId="5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tabSelected="1" topLeftCell="A13" zoomScale="74" zoomScaleNormal="74" workbookViewId="0">
      <selection activeCell="H52" sqref="H52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8" style="1" customWidth="1"/>
    <col min="15" max="15" width="11" style="1" customWidth="1"/>
    <col min="16" max="16384" width="9.140625" style="1"/>
  </cols>
  <sheetData>
    <row r="1" spans="1:16" x14ac:dyDescent="0.2">
      <c r="A1" s="2" t="s">
        <v>39</v>
      </c>
      <c r="B1" s="4" t="s">
        <v>89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153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49" t="s">
        <v>47</v>
      </c>
    </row>
    <row r="7" spans="1:16" x14ac:dyDescent="0.2">
      <c r="A7" s="155" t="s">
        <v>54</v>
      </c>
      <c r="B7" s="156"/>
      <c r="C7" s="157">
        <v>15</v>
      </c>
      <c r="D7" s="157">
        <v>13</v>
      </c>
      <c r="E7" s="157">
        <v>13</v>
      </c>
      <c r="F7" s="157">
        <v>13</v>
      </c>
      <c r="G7" s="157">
        <v>13</v>
      </c>
      <c r="H7" s="157">
        <v>17</v>
      </c>
      <c r="I7" s="157">
        <v>17</v>
      </c>
      <c r="J7" s="157">
        <v>19</v>
      </c>
      <c r="K7" s="157">
        <v>19</v>
      </c>
      <c r="L7" s="157">
        <v>26</v>
      </c>
      <c r="M7" s="157">
        <v>27</v>
      </c>
      <c r="N7" s="164">
        <v>30</v>
      </c>
      <c r="O7" s="81">
        <f>SUM(C7:N7)/12</f>
        <v>18.5</v>
      </c>
    </row>
    <row r="8" spans="1:16" x14ac:dyDescent="0.2">
      <c r="A8" s="158" t="s">
        <v>55</v>
      </c>
      <c r="B8" s="154"/>
      <c r="C8" s="140">
        <v>3</v>
      </c>
      <c r="D8" s="140">
        <v>4</v>
      </c>
      <c r="E8" s="140">
        <v>4</v>
      </c>
      <c r="F8" s="140">
        <v>4</v>
      </c>
      <c r="G8" s="140">
        <v>4</v>
      </c>
      <c r="H8" s="140">
        <v>4</v>
      </c>
      <c r="I8" s="140">
        <v>4</v>
      </c>
      <c r="J8" s="140">
        <v>4</v>
      </c>
      <c r="K8" s="140">
        <v>4</v>
      </c>
      <c r="L8" s="140">
        <v>4</v>
      </c>
      <c r="M8" s="140">
        <v>5</v>
      </c>
      <c r="N8" s="165">
        <v>5</v>
      </c>
      <c r="O8" s="81">
        <f t="shared" ref="O8:O22" si="0">SUM(C8:N8)/12</f>
        <v>4.083333333333333</v>
      </c>
    </row>
    <row r="9" spans="1:16" x14ac:dyDescent="0.2">
      <c r="A9" s="159" t="s">
        <v>18</v>
      </c>
      <c r="B9" s="154"/>
      <c r="C9" s="140">
        <v>93</v>
      </c>
      <c r="D9" s="140">
        <v>96</v>
      </c>
      <c r="E9" s="140">
        <v>100</v>
      </c>
      <c r="F9" s="140">
        <v>111</v>
      </c>
      <c r="G9" s="140">
        <v>104</v>
      </c>
      <c r="H9" s="140">
        <v>103</v>
      </c>
      <c r="I9" s="140">
        <v>107</v>
      </c>
      <c r="J9" s="140">
        <v>120</v>
      </c>
      <c r="K9" s="140">
        <v>124</v>
      </c>
      <c r="L9" s="140">
        <v>139</v>
      </c>
      <c r="M9" s="140">
        <v>153</v>
      </c>
      <c r="N9" s="165">
        <v>164</v>
      </c>
      <c r="O9" s="81">
        <f t="shared" si="0"/>
        <v>117.83333333333333</v>
      </c>
    </row>
    <row r="10" spans="1:16" x14ac:dyDescent="0.2">
      <c r="A10" s="159" t="s">
        <v>19</v>
      </c>
      <c r="B10" s="154"/>
      <c r="C10" s="140">
        <v>0</v>
      </c>
      <c r="D10" s="140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65"/>
      <c r="O10" s="81">
        <f t="shared" si="0"/>
        <v>0</v>
      </c>
    </row>
    <row r="11" spans="1:16" x14ac:dyDescent="0.2">
      <c r="A11" s="160" t="s">
        <v>56</v>
      </c>
      <c r="B11" s="154"/>
      <c r="C11" s="140">
        <v>3</v>
      </c>
      <c r="D11" s="140">
        <v>2</v>
      </c>
      <c r="E11" s="140">
        <v>3</v>
      </c>
      <c r="F11" s="140">
        <v>3</v>
      </c>
      <c r="G11" s="140">
        <v>3</v>
      </c>
      <c r="H11" s="140">
        <v>3</v>
      </c>
      <c r="I11" s="140">
        <v>3</v>
      </c>
      <c r="J11" s="140">
        <v>3</v>
      </c>
      <c r="K11" s="140">
        <v>3</v>
      </c>
      <c r="L11" s="140">
        <v>3</v>
      </c>
      <c r="M11" s="140">
        <v>4</v>
      </c>
      <c r="N11" s="165">
        <v>3</v>
      </c>
      <c r="O11" s="81">
        <f t="shared" si="0"/>
        <v>3</v>
      </c>
    </row>
    <row r="12" spans="1:16" x14ac:dyDescent="0.2">
      <c r="A12" s="160" t="s">
        <v>33</v>
      </c>
      <c r="B12" s="154"/>
      <c r="C12" s="140">
        <v>98</v>
      </c>
      <c r="D12" s="140">
        <v>101</v>
      </c>
      <c r="E12" s="140">
        <v>109</v>
      </c>
      <c r="F12" s="140">
        <v>139</v>
      </c>
      <c r="G12" s="140">
        <v>141</v>
      </c>
      <c r="H12" s="140">
        <v>131</v>
      </c>
      <c r="I12" s="140">
        <v>129</v>
      </c>
      <c r="J12" s="140">
        <v>163</v>
      </c>
      <c r="K12" s="140">
        <v>173</v>
      </c>
      <c r="L12" s="140">
        <v>192</v>
      </c>
      <c r="M12" s="140">
        <v>216</v>
      </c>
      <c r="N12" s="165">
        <v>245</v>
      </c>
      <c r="O12" s="81">
        <f t="shared" si="0"/>
        <v>153.08333333333334</v>
      </c>
    </row>
    <row r="13" spans="1:16" x14ac:dyDescent="0.2">
      <c r="A13" s="159" t="s">
        <v>29</v>
      </c>
      <c r="B13" s="154"/>
      <c r="C13" s="140">
        <v>630</v>
      </c>
      <c r="D13" s="140">
        <v>622</v>
      </c>
      <c r="E13" s="140">
        <v>593</v>
      </c>
      <c r="F13" s="140">
        <v>623</v>
      </c>
      <c r="G13" s="140">
        <v>650</v>
      </c>
      <c r="H13" s="140">
        <v>626</v>
      </c>
      <c r="I13" s="140">
        <v>609</v>
      </c>
      <c r="J13" s="140">
        <v>629</v>
      </c>
      <c r="K13" s="140">
        <v>597</v>
      </c>
      <c r="L13" s="140">
        <v>610</v>
      </c>
      <c r="M13" s="140">
        <v>630</v>
      </c>
      <c r="N13" s="165">
        <v>642</v>
      </c>
      <c r="O13" s="81">
        <f t="shared" si="0"/>
        <v>621.75</v>
      </c>
    </row>
    <row r="14" spans="1:16" x14ac:dyDescent="0.2">
      <c r="A14" s="159" t="s">
        <v>20</v>
      </c>
      <c r="B14" s="154"/>
      <c r="C14" s="140">
        <v>202</v>
      </c>
      <c r="D14" s="140">
        <v>197</v>
      </c>
      <c r="E14" s="140">
        <v>197</v>
      </c>
      <c r="F14" s="140">
        <v>203</v>
      </c>
      <c r="G14" s="140">
        <v>205</v>
      </c>
      <c r="H14" s="140">
        <v>198</v>
      </c>
      <c r="I14" s="140">
        <v>183</v>
      </c>
      <c r="J14" s="140">
        <v>188</v>
      </c>
      <c r="K14" s="140">
        <v>157</v>
      </c>
      <c r="L14" s="140">
        <v>161</v>
      </c>
      <c r="M14" s="140">
        <v>164</v>
      </c>
      <c r="N14" s="165">
        <v>162</v>
      </c>
      <c r="O14" s="81">
        <f t="shared" si="0"/>
        <v>184.75</v>
      </c>
    </row>
    <row r="15" spans="1:16" x14ac:dyDescent="0.2">
      <c r="A15" s="160" t="s">
        <v>30</v>
      </c>
      <c r="B15" s="154"/>
      <c r="C15" s="140">
        <v>4607</v>
      </c>
      <c r="D15" s="140">
        <v>4449</v>
      </c>
      <c r="E15" s="140">
        <v>4301</v>
      </c>
      <c r="F15" s="140">
        <v>4389</v>
      </c>
      <c r="G15" s="140">
        <v>4319</v>
      </c>
      <c r="H15" s="140">
        <v>4066</v>
      </c>
      <c r="I15" s="140">
        <v>3608</v>
      </c>
      <c r="J15" s="140">
        <v>3554</v>
      </c>
      <c r="K15" s="140">
        <v>3169</v>
      </c>
      <c r="L15" s="140">
        <v>3210</v>
      </c>
      <c r="M15" s="140">
        <v>3478</v>
      </c>
      <c r="N15" s="165">
        <v>3541</v>
      </c>
      <c r="O15" s="81">
        <f t="shared" si="0"/>
        <v>3890.9166666666665</v>
      </c>
    </row>
    <row r="16" spans="1:16" x14ac:dyDescent="0.2">
      <c r="A16" s="160" t="s">
        <v>57</v>
      </c>
      <c r="B16" s="154"/>
      <c r="C16" s="140">
        <v>26</v>
      </c>
      <c r="D16" s="140">
        <v>27</v>
      </c>
      <c r="E16" s="140">
        <v>28</v>
      </c>
      <c r="F16" s="140">
        <v>31</v>
      </c>
      <c r="G16" s="140">
        <v>35</v>
      </c>
      <c r="H16" s="140">
        <v>35</v>
      </c>
      <c r="I16" s="140">
        <v>30</v>
      </c>
      <c r="J16" s="140">
        <v>33</v>
      </c>
      <c r="K16" s="140">
        <v>29</v>
      </c>
      <c r="L16" s="140">
        <v>31</v>
      </c>
      <c r="M16" s="140">
        <v>31</v>
      </c>
      <c r="N16" s="165">
        <v>31</v>
      </c>
      <c r="O16" s="81">
        <f t="shared" si="0"/>
        <v>30.583333333333332</v>
      </c>
    </row>
    <row r="17" spans="1:16" x14ac:dyDescent="0.2">
      <c r="A17" s="158" t="s">
        <v>21</v>
      </c>
      <c r="B17" s="154"/>
      <c r="C17" s="140">
        <v>39</v>
      </c>
      <c r="D17" s="140">
        <v>33</v>
      </c>
      <c r="E17" s="140">
        <v>32</v>
      </c>
      <c r="F17" s="140">
        <v>33</v>
      </c>
      <c r="G17" s="140">
        <v>33</v>
      </c>
      <c r="H17" s="140">
        <v>35</v>
      </c>
      <c r="I17" s="140">
        <v>41</v>
      </c>
      <c r="J17" s="140">
        <v>43</v>
      </c>
      <c r="K17" s="140">
        <v>42</v>
      </c>
      <c r="L17" s="140">
        <v>43</v>
      </c>
      <c r="M17" s="140">
        <v>44</v>
      </c>
      <c r="N17" s="165">
        <v>51</v>
      </c>
      <c r="O17" s="81">
        <f t="shared" si="0"/>
        <v>39.083333333333336</v>
      </c>
    </row>
    <row r="18" spans="1:16" x14ac:dyDescent="0.2">
      <c r="A18" s="158" t="s">
        <v>58</v>
      </c>
      <c r="B18" s="154"/>
      <c r="C18" s="140">
        <v>60</v>
      </c>
      <c r="D18" s="140">
        <v>58</v>
      </c>
      <c r="E18" s="140">
        <v>56</v>
      </c>
      <c r="F18" s="140">
        <v>59</v>
      </c>
      <c r="G18" s="140">
        <v>60</v>
      </c>
      <c r="H18" s="140">
        <v>48</v>
      </c>
      <c r="I18" s="140">
        <v>45</v>
      </c>
      <c r="J18" s="140">
        <v>50</v>
      </c>
      <c r="K18" s="140">
        <v>50</v>
      </c>
      <c r="L18" s="140">
        <v>56</v>
      </c>
      <c r="M18" s="140">
        <v>62</v>
      </c>
      <c r="N18" s="165">
        <v>60</v>
      </c>
      <c r="O18" s="81">
        <f t="shared" si="0"/>
        <v>55.333333333333336</v>
      </c>
    </row>
    <row r="19" spans="1:16" x14ac:dyDescent="0.2">
      <c r="A19" s="158" t="s">
        <v>59</v>
      </c>
      <c r="B19" s="154"/>
      <c r="C19" s="140">
        <v>150</v>
      </c>
      <c r="D19" s="140">
        <v>124</v>
      </c>
      <c r="E19" s="140">
        <v>111</v>
      </c>
      <c r="F19" s="140">
        <v>116</v>
      </c>
      <c r="G19" s="140">
        <v>107</v>
      </c>
      <c r="H19" s="140">
        <v>119</v>
      </c>
      <c r="I19" s="140">
        <v>121</v>
      </c>
      <c r="J19" s="140">
        <v>120</v>
      </c>
      <c r="K19" s="140">
        <v>91</v>
      </c>
      <c r="L19" s="140">
        <v>88</v>
      </c>
      <c r="M19" s="140">
        <v>114</v>
      </c>
      <c r="N19" s="165">
        <v>174</v>
      </c>
      <c r="O19" s="81">
        <f t="shared" si="0"/>
        <v>119.58333333333333</v>
      </c>
    </row>
    <row r="20" spans="1:16" ht="15" x14ac:dyDescent="0.25">
      <c r="A20" s="158" t="s">
        <v>60</v>
      </c>
      <c r="B20" s="154"/>
      <c r="C20" s="140">
        <v>10</v>
      </c>
      <c r="D20" s="140">
        <v>12</v>
      </c>
      <c r="E20" s="140">
        <v>14</v>
      </c>
      <c r="F20" s="140">
        <v>19</v>
      </c>
      <c r="G20" s="140">
        <v>21</v>
      </c>
      <c r="H20" s="140">
        <v>19</v>
      </c>
      <c r="I20" s="140">
        <v>22</v>
      </c>
      <c r="J20" s="140">
        <v>24</v>
      </c>
      <c r="K20" s="140">
        <v>27</v>
      </c>
      <c r="L20" s="140">
        <v>32</v>
      </c>
      <c r="M20" s="140">
        <v>29</v>
      </c>
      <c r="N20" s="165">
        <v>33</v>
      </c>
      <c r="O20" s="81">
        <f t="shared" si="0"/>
        <v>21.833333333333332</v>
      </c>
      <c r="P20" s="46"/>
    </row>
    <row r="21" spans="1:16" x14ac:dyDescent="0.2">
      <c r="A21" s="158" t="s">
        <v>61</v>
      </c>
      <c r="B21" s="154"/>
      <c r="C21" s="140">
        <v>554</v>
      </c>
      <c r="D21" s="140">
        <v>558</v>
      </c>
      <c r="E21" s="140">
        <v>558</v>
      </c>
      <c r="F21" s="140">
        <v>594</v>
      </c>
      <c r="G21" s="140">
        <v>607</v>
      </c>
      <c r="H21" s="140">
        <v>632</v>
      </c>
      <c r="I21" s="140">
        <v>640</v>
      </c>
      <c r="J21" s="140">
        <v>680</v>
      </c>
      <c r="K21" s="140">
        <v>538</v>
      </c>
      <c r="L21" s="140">
        <v>558</v>
      </c>
      <c r="M21" s="140">
        <v>592</v>
      </c>
      <c r="N21" s="165">
        <v>600</v>
      </c>
      <c r="O21" s="81">
        <f t="shared" si="0"/>
        <v>592.58333333333337</v>
      </c>
    </row>
    <row r="22" spans="1:16" ht="13.5" thickBot="1" x14ac:dyDescent="0.25">
      <c r="A22" s="161" t="s">
        <v>62</v>
      </c>
      <c r="B22" s="162"/>
      <c r="C22" s="163">
        <v>34</v>
      </c>
      <c r="D22" s="163">
        <v>39</v>
      </c>
      <c r="E22" s="163">
        <v>43</v>
      </c>
      <c r="F22" s="166">
        <v>43</v>
      </c>
      <c r="G22" s="163">
        <v>44</v>
      </c>
      <c r="H22" s="163">
        <v>52</v>
      </c>
      <c r="I22" s="163">
        <v>52</v>
      </c>
      <c r="J22" s="163">
        <v>64</v>
      </c>
      <c r="K22" s="163">
        <v>70</v>
      </c>
      <c r="L22" s="163">
        <v>83</v>
      </c>
      <c r="M22" s="163">
        <v>83</v>
      </c>
      <c r="N22" s="167">
        <v>86</v>
      </c>
      <c r="O22" s="81">
        <f t="shared" si="0"/>
        <v>57.75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6524</v>
      </c>
      <c r="D25" s="62">
        <f t="shared" ref="D25:N25" si="1">SUM(D7:D22)</f>
        <v>6335</v>
      </c>
      <c r="E25" s="62">
        <f t="shared" si="1"/>
        <v>6162</v>
      </c>
      <c r="F25" s="62">
        <f t="shared" si="1"/>
        <v>6380</v>
      </c>
      <c r="G25" s="62">
        <f t="shared" si="1"/>
        <v>6346</v>
      </c>
      <c r="H25" s="62">
        <f t="shared" si="1"/>
        <v>6088</v>
      </c>
      <c r="I25" s="62">
        <f t="shared" si="1"/>
        <v>5611</v>
      </c>
      <c r="J25" s="62">
        <f t="shared" si="1"/>
        <v>5694</v>
      </c>
      <c r="K25" s="62">
        <f t="shared" si="1"/>
        <v>5093</v>
      </c>
      <c r="L25" s="62">
        <f t="shared" si="1"/>
        <v>5236</v>
      </c>
      <c r="M25" s="62">
        <f t="shared" si="1"/>
        <v>5632</v>
      </c>
      <c r="N25" s="62">
        <f t="shared" si="1"/>
        <v>5827</v>
      </c>
      <c r="O25" s="63">
        <f>SUM(C25:N25)/12</f>
        <v>5910.666666666667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90</v>
      </c>
    </row>
    <row r="33" spans="1:15" ht="13.5" thickBot="1" x14ac:dyDescent="0.25">
      <c r="A33" s="1" t="s">
        <v>81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153"/>
      <c r="B36" s="15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49" t="s">
        <v>71</v>
      </c>
    </row>
    <row r="37" spans="1:15" ht="15" x14ac:dyDescent="0.25">
      <c r="A37" s="155" t="s">
        <v>54</v>
      </c>
      <c r="B37" s="156"/>
      <c r="C37" s="157">
        <v>5</v>
      </c>
      <c r="D37" s="157">
        <v>4</v>
      </c>
      <c r="E37" s="157">
        <v>5</v>
      </c>
      <c r="F37" s="143">
        <v>5</v>
      </c>
      <c r="G37" s="157">
        <v>5</v>
      </c>
      <c r="H37" s="157">
        <v>7</v>
      </c>
      <c r="I37" s="157">
        <v>7</v>
      </c>
      <c r="J37" s="157">
        <v>8</v>
      </c>
      <c r="K37" s="157">
        <v>7</v>
      </c>
      <c r="L37" s="157">
        <v>11</v>
      </c>
      <c r="M37" s="157">
        <v>12</v>
      </c>
      <c r="N37" s="164">
        <v>12</v>
      </c>
      <c r="O37" s="81">
        <f>SUM(C37:N37)/12</f>
        <v>7.333333333333333</v>
      </c>
    </row>
    <row r="38" spans="1:15" ht="15" x14ac:dyDescent="0.25">
      <c r="A38" s="158" t="s">
        <v>55</v>
      </c>
      <c r="B38" s="154"/>
      <c r="C38" s="140">
        <v>2</v>
      </c>
      <c r="D38" s="140">
        <v>3</v>
      </c>
      <c r="E38" s="140">
        <v>3</v>
      </c>
      <c r="F38" s="146">
        <v>3</v>
      </c>
      <c r="G38" s="140">
        <v>3</v>
      </c>
      <c r="H38" s="140">
        <v>3</v>
      </c>
      <c r="I38" s="140">
        <v>3</v>
      </c>
      <c r="J38" s="140">
        <v>3</v>
      </c>
      <c r="K38" s="140">
        <v>3</v>
      </c>
      <c r="L38" s="140">
        <v>3</v>
      </c>
      <c r="M38" s="140">
        <v>3</v>
      </c>
      <c r="N38" s="165">
        <v>3</v>
      </c>
      <c r="O38" s="81">
        <f t="shared" ref="O38:O52" si="2">SUM(C38:N38)/12</f>
        <v>2.9166666666666665</v>
      </c>
    </row>
    <row r="39" spans="1:15" ht="15" x14ac:dyDescent="0.25">
      <c r="A39" s="159" t="s">
        <v>18</v>
      </c>
      <c r="B39" s="154"/>
      <c r="C39" s="140">
        <v>53</v>
      </c>
      <c r="D39" s="140">
        <v>55</v>
      </c>
      <c r="E39" s="140">
        <v>58</v>
      </c>
      <c r="F39" s="146">
        <v>64</v>
      </c>
      <c r="G39" s="140">
        <v>62</v>
      </c>
      <c r="H39" s="140">
        <v>59</v>
      </c>
      <c r="I39" s="140">
        <v>60</v>
      </c>
      <c r="J39" s="140">
        <v>64</v>
      </c>
      <c r="K39" s="140">
        <v>65</v>
      </c>
      <c r="L39" s="140">
        <v>71</v>
      </c>
      <c r="M39" s="140">
        <v>80</v>
      </c>
      <c r="N39" s="165">
        <v>87</v>
      </c>
      <c r="O39" s="81">
        <f t="shared" si="2"/>
        <v>64.833333333333329</v>
      </c>
    </row>
    <row r="40" spans="1:15" ht="15" x14ac:dyDescent="0.25">
      <c r="A40" s="159" t="s">
        <v>19</v>
      </c>
      <c r="B40" s="154"/>
      <c r="C40" s="140"/>
      <c r="D40" s="140"/>
      <c r="E40" s="140"/>
      <c r="F40" s="146"/>
      <c r="G40" s="140"/>
      <c r="H40" s="140"/>
      <c r="I40" s="140"/>
      <c r="J40" s="140"/>
      <c r="K40" s="140"/>
      <c r="L40" s="140"/>
      <c r="M40" s="140"/>
      <c r="N40" s="165"/>
      <c r="O40" s="81">
        <f t="shared" si="2"/>
        <v>0</v>
      </c>
    </row>
    <row r="41" spans="1:15" ht="15" x14ac:dyDescent="0.25">
      <c r="A41" s="160" t="s">
        <v>56</v>
      </c>
      <c r="B41" s="154"/>
      <c r="C41" s="140">
        <v>1</v>
      </c>
      <c r="D41" s="140">
        <v>1</v>
      </c>
      <c r="E41" s="140">
        <v>1</v>
      </c>
      <c r="F41" s="146">
        <v>1</v>
      </c>
      <c r="G41" s="140">
        <v>1</v>
      </c>
      <c r="H41" s="140">
        <v>1</v>
      </c>
      <c r="I41" s="140">
        <v>1</v>
      </c>
      <c r="J41" s="140">
        <v>1</v>
      </c>
      <c r="K41" s="140">
        <v>1</v>
      </c>
      <c r="L41" s="140">
        <v>1</v>
      </c>
      <c r="M41" s="140">
        <v>2</v>
      </c>
      <c r="N41" s="165">
        <v>2</v>
      </c>
      <c r="O41" s="81">
        <f t="shared" si="2"/>
        <v>1.1666666666666667</v>
      </c>
    </row>
    <row r="42" spans="1:15" ht="15" x14ac:dyDescent="0.25">
      <c r="A42" s="160" t="s">
        <v>33</v>
      </c>
      <c r="B42" s="154"/>
      <c r="C42" s="140">
        <v>22</v>
      </c>
      <c r="D42" s="140">
        <v>25</v>
      </c>
      <c r="E42" s="140">
        <v>26</v>
      </c>
      <c r="F42" s="146">
        <v>33</v>
      </c>
      <c r="G42" s="140">
        <v>32</v>
      </c>
      <c r="H42" s="140">
        <v>28</v>
      </c>
      <c r="I42" s="140">
        <v>23</v>
      </c>
      <c r="J42" s="140">
        <v>32</v>
      </c>
      <c r="K42" s="140">
        <v>36</v>
      </c>
      <c r="L42" s="140">
        <v>36</v>
      </c>
      <c r="M42" s="140">
        <v>37</v>
      </c>
      <c r="N42" s="165">
        <v>43</v>
      </c>
      <c r="O42" s="81">
        <f t="shared" si="2"/>
        <v>31.083333333333332</v>
      </c>
    </row>
    <row r="43" spans="1:15" ht="15" x14ac:dyDescent="0.25">
      <c r="A43" s="159" t="s">
        <v>29</v>
      </c>
      <c r="B43" s="154"/>
      <c r="C43" s="140">
        <v>472</v>
      </c>
      <c r="D43" s="140">
        <v>467</v>
      </c>
      <c r="E43" s="140">
        <v>447</v>
      </c>
      <c r="F43" s="146">
        <v>464</v>
      </c>
      <c r="G43" s="140">
        <v>482</v>
      </c>
      <c r="H43" s="140">
        <v>471</v>
      </c>
      <c r="I43" s="140">
        <v>458</v>
      </c>
      <c r="J43" s="140">
        <v>474</v>
      </c>
      <c r="K43" s="140">
        <v>446</v>
      </c>
      <c r="L43" s="140">
        <v>452</v>
      </c>
      <c r="M43" s="140">
        <v>464</v>
      </c>
      <c r="N43" s="165">
        <v>472</v>
      </c>
      <c r="O43" s="81">
        <f t="shared" si="2"/>
        <v>464.08333333333331</v>
      </c>
    </row>
    <row r="44" spans="1:15" ht="15" x14ac:dyDescent="0.25">
      <c r="A44" s="159" t="s">
        <v>20</v>
      </c>
      <c r="B44" s="154"/>
      <c r="C44" s="140">
        <v>43</v>
      </c>
      <c r="D44" s="140">
        <v>42</v>
      </c>
      <c r="E44" s="140">
        <v>43</v>
      </c>
      <c r="F44" s="146">
        <v>44</v>
      </c>
      <c r="G44" s="140">
        <v>44</v>
      </c>
      <c r="H44" s="140">
        <v>42</v>
      </c>
      <c r="I44" s="140">
        <v>42</v>
      </c>
      <c r="J44" s="140">
        <v>39</v>
      </c>
      <c r="K44" s="140">
        <v>35</v>
      </c>
      <c r="L44" s="140">
        <v>39</v>
      </c>
      <c r="M44" s="140">
        <v>42</v>
      </c>
      <c r="N44" s="165">
        <v>41</v>
      </c>
      <c r="O44" s="81">
        <f t="shared" si="2"/>
        <v>41.333333333333336</v>
      </c>
    </row>
    <row r="45" spans="1:15" ht="15" x14ac:dyDescent="0.25">
      <c r="A45" s="160" t="s">
        <v>30</v>
      </c>
      <c r="B45" s="154"/>
      <c r="C45" s="140">
        <v>2808</v>
      </c>
      <c r="D45" s="140">
        <v>2745</v>
      </c>
      <c r="E45" s="140">
        <v>2647</v>
      </c>
      <c r="F45" s="146">
        <v>2703</v>
      </c>
      <c r="G45" s="140">
        <v>2677</v>
      </c>
      <c r="H45" s="140">
        <v>2563</v>
      </c>
      <c r="I45" s="140">
        <v>2289</v>
      </c>
      <c r="J45" s="140">
        <v>2262</v>
      </c>
      <c r="K45" s="140">
        <v>2047</v>
      </c>
      <c r="L45" s="140">
        <v>2059</v>
      </c>
      <c r="M45" s="140">
        <v>2224</v>
      </c>
      <c r="N45" s="165">
        <v>2245</v>
      </c>
      <c r="O45" s="81">
        <f t="shared" si="2"/>
        <v>2439.0833333333335</v>
      </c>
    </row>
    <row r="46" spans="1:15" ht="15" x14ac:dyDescent="0.25">
      <c r="A46" s="160" t="s">
        <v>57</v>
      </c>
      <c r="B46" s="154"/>
      <c r="C46" s="140">
        <v>14</v>
      </c>
      <c r="D46" s="140">
        <v>16</v>
      </c>
      <c r="E46" s="140">
        <v>17</v>
      </c>
      <c r="F46" s="146">
        <v>20</v>
      </c>
      <c r="G46" s="140">
        <v>21</v>
      </c>
      <c r="H46" s="140">
        <v>21</v>
      </c>
      <c r="I46" s="140">
        <v>17</v>
      </c>
      <c r="J46" s="140">
        <v>19</v>
      </c>
      <c r="K46" s="140">
        <v>17</v>
      </c>
      <c r="L46" s="140">
        <v>18</v>
      </c>
      <c r="M46" s="140">
        <v>18</v>
      </c>
      <c r="N46" s="165">
        <v>17</v>
      </c>
      <c r="O46" s="81">
        <f t="shared" si="2"/>
        <v>17.916666666666668</v>
      </c>
    </row>
    <row r="47" spans="1:15" ht="15" x14ac:dyDescent="0.25">
      <c r="A47" s="158" t="s">
        <v>21</v>
      </c>
      <c r="B47" s="154"/>
      <c r="C47" s="140">
        <v>22</v>
      </c>
      <c r="D47" s="140">
        <v>18</v>
      </c>
      <c r="E47" s="140">
        <v>18</v>
      </c>
      <c r="F47" s="146">
        <v>18</v>
      </c>
      <c r="G47" s="140">
        <v>18</v>
      </c>
      <c r="H47" s="140">
        <v>20</v>
      </c>
      <c r="I47" s="140">
        <v>25</v>
      </c>
      <c r="J47" s="140">
        <v>27</v>
      </c>
      <c r="K47" s="140">
        <v>26</v>
      </c>
      <c r="L47" s="140">
        <v>27</v>
      </c>
      <c r="M47" s="140">
        <v>27</v>
      </c>
      <c r="N47" s="165">
        <v>32</v>
      </c>
      <c r="O47" s="81">
        <f t="shared" si="2"/>
        <v>23.166666666666668</v>
      </c>
    </row>
    <row r="48" spans="1:15" ht="15" x14ac:dyDescent="0.25">
      <c r="A48" s="158" t="s">
        <v>58</v>
      </c>
      <c r="B48" s="154"/>
      <c r="C48" s="140">
        <v>47</v>
      </c>
      <c r="D48" s="140">
        <v>45</v>
      </c>
      <c r="E48" s="140">
        <v>43</v>
      </c>
      <c r="F48" s="146">
        <v>46</v>
      </c>
      <c r="G48" s="140">
        <v>46</v>
      </c>
      <c r="H48" s="140">
        <v>36</v>
      </c>
      <c r="I48" s="140">
        <v>37</v>
      </c>
      <c r="J48" s="140">
        <v>40</v>
      </c>
      <c r="K48" s="140">
        <v>42</v>
      </c>
      <c r="L48" s="140">
        <v>45</v>
      </c>
      <c r="M48" s="140">
        <v>49</v>
      </c>
      <c r="N48" s="165">
        <v>48</v>
      </c>
      <c r="O48" s="81">
        <f t="shared" si="2"/>
        <v>43.666666666666664</v>
      </c>
    </row>
    <row r="49" spans="1:15" ht="15" x14ac:dyDescent="0.25">
      <c r="A49" s="158" t="s">
        <v>59</v>
      </c>
      <c r="B49" s="154"/>
      <c r="C49" s="140">
        <v>22</v>
      </c>
      <c r="D49" s="140">
        <v>17</v>
      </c>
      <c r="E49" s="140">
        <v>17</v>
      </c>
      <c r="F49" s="146">
        <v>18</v>
      </c>
      <c r="G49" s="140">
        <v>21</v>
      </c>
      <c r="H49" s="140">
        <v>43</v>
      </c>
      <c r="I49" s="140">
        <v>57</v>
      </c>
      <c r="J49" s="140">
        <v>57</v>
      </c>
      <c r="K49" s="140">
        <v>36</v>
      </c>
      <c r="L49" s="140">
        <v>34</v>
      </c>
      <c r="M49" s="140">
        <v>37</v>
      </c>
      <c r="N49" s="165">
        <v>45</v>
      </c>
      <c r="O49" s="81">
        <f t="shared" si="2"/>
        <v>33.666666666666664</v>
      </c>
    </row>
    <row r="50" spans="1:15" ht="15" x14ac:dyDescent="0.25">
      <c r="A50" s="158" t="s">
        <v>60</v>
      </c>
      <c r="B50" s="154"/>
      <c r="C50" s="140">
        <v>8</v>
      </c>
      <c r="D50" s="140">
        <v>9</v>
      </c>
      <c r="E50" s="140">
        <v>10</v>
      </c>
      <c r="F50" s="146">
        <v>14</v>
      </c>
      <c r="G50" s="140">
        <v>15</v>
      </c>
      <c r="H50" s="140">
        <v>15</v>
      </c>
      <c r="I50" s="140">
        <v>16</v>
      </c>
      <c r="J50" s="140">
        <v>17</v>
      </c>
      <c r="K50" s="140">
        <v>20</v>
      </c>
      <c r="L50" s="140">
        <v>25</v>
      </c>
      <c r="M50" s="140">
        <v>23</v>
      </c>
      <c r="N50" s="165">
        <v>26</v>
      </c>
      <c r="O50" s="81">
        <f t="shared" si="2"/>
        <v>16.5</v>
      </c>
    </row>
    <row r="51" spans="1:15" ht="15" x14ac:dyDescent="0.25">
      <c r="A51" s="158" t="s">
        <v>61</v>
      </c>
      <c r="B51" s="154"/>
      <c r="C51" s="140">
        <v>333</v>
      </c>
      <c r="D51" s="140">
        <v>334</v>
      </c>
      <c r="E51" s="140">
        <v>331</v>
      </c>
      <c r="F51" s="146">
        <v>349</v>
      </c>
      <c r="G51" s="140">
        <v>357</v>
      </c>
      <c r="H51" s="140">
        <v>407</v>
      </c>
      <c r="I51" s="140">
        <v>408</v>
      </c>
      <c r="J51" s="140">
        <v>448</v>
      </c>
      <c r="K51" s="140">
        <v>332</v>
      </c>
      <c r="L51" s="140">
        <v>344</v>
      </c>
      <c r="M51" s="140">
        <v>368</v>
      </c>
      <c r="N51" s="165">
        <v>366</v>
      </c>
      <c r="O51" s="81">
        <f t="shared" si="2"/>
        <v>364.75</v>
      </c>
    </row>
    <row r="52" spans="1:15" ht="15.75" thickBot="1" x14ac:dyDescent="0.3">
      <c r="A52" s="161" t="s">
        <v>62</v>
      </c>
      <c r="B52" s="162"/>
      <c r="C52" s="163">
        <v>19</v>
      </c>
      <c r="D52" s="166">
        <v>22</v>
      </c>
      <c r="E52" s="163">
        <v>27</v>
      </c>
      <c r="F52" s="149">
        <v>27</v>
      </c>
      <c r="G52" s="163">
        <v>27</v>
      </c>
      <c r="H52" s="163">
        <v>13</v>
      </c>
      <c r="I52" s="163">
        <v>33</v>
      </c>
      <c r="J52" s="163">
        <v>43</v>
      </c>
      <c r="K52" s="163">
        <v>45</v>
      </c>
      <c r="L52" s="163">
        <v>48</v>
      </c>
      <c r="M52" s="163">
        <v>52</v>
      </c>
      <c r="N52" s="167">
        <v>53</v>
      </c>
      <c r="O52" s="81">
        <f t="shared" si="2"/>
        <v>34.083333333333336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15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3871</v>
      </c>
      <c r="D54" s="66">
        <f t="shared" ref="D54:N54" si="3">SUM(D37:D53)</f>
        <v>3803</v>
      </c>
      <c r="E54" s="66">
        <f t="shared" si="3"/>
        <v>3693</v>
      </c>
      <c r="F54" s="66">
        <f t="shared" si="3"/>
        <v>3809</v>
      </c>
      <c r="G54" s="66">
        <f t="shared" si="3"/>
        <v>3811</v>
      </c>
      <c r="H54" s="66">
        <f t="shared" si="3"/>
        <v>3729</v>
      </c>
      <c r="I54" s="66">
        <f t="shared" si="3"/>
        <v>3476</v>
      </c>
      <c r="J54" s="66">
        <f t="shared" si="3"/>
        <v>3534</v>
      </c>
      <c r="K54" s="66">
        <f t="shared" si="3"/>
        <v>3158</v>
      </c>
      <c r="L54" s="66">
        <f t="shared" si="3"/>
        <v>3213</v>
      </c>
      <c r="M54" s="66">
        <f t="shared" si="3"/>
        <v>3438</v>
      </c>
      <c r="N54" s="66">
        <f t="shared" si="3"/>
        <v>3492</v>
      </c>
      <c r="O54" s="67">
        <f>SUM(C54:N54)/12</f>
        <v>3585.5833333333335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0.5933476394849786</v>
      </c>
      <c r="D56" s="76">
        <f t="shared" si="4"/>
        <v>0.60031570639305443</v>
      </c>
      <c r="E56" s="76">
        <f t="shared" si="4"/>
        <v>0.59931840311587148</v>
      </c>
      <c r="F56" s="76">
        <f t="shared" si="4"/>
        <v>0.59702194357366767</v>
      </c>
      <c r="G56" s="76">
        <f t="shared" si="4"/>
        <v>0.60053577056413487</v>
      </c>
      <c r="H56" s="76">
        <f t="shared" si="4"/>
        <v>0.61251642575558474</v>
      </c>
      <c r="I56" s="76">
        <f t="shared" si="4"/>
        <v>0.61949741579041173</v>
      </c>
      <c r="J56" s="76">
        <f t="shared" si="4"/>
        <v>0.62065331928345624</v>
      </c>
      <c r="K56" s="76">
        <f t="shared" si="4"/>
        <v>0.62006675829570002</v>
      </c>
      <c r="L56" s="76">
        <f t="shared" si="4"/>
        <v>0.61363636363636365</v>
      </c>
      <c r="M56" s="76">
        <f t="shared" si="4"/>
        <v>0.61044034090909094</v>
      </c>
      <c r="N56" s="76">
        <f t="shared" si="4"/>
        <v>0.59927921743607349</v>
      </c>
      <c r="O56" s="77">
        <f t="shared" si="4"/>
        <v>0.60662925783893529</v>
      </c>
    </row>
    <row r="57" spans="1:15" ht="13.5" thickBot="1" x14ac:dyDescent="0.25">
      <c r="A57" s="22" t="s">
        <v>82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60" spans="1:15" x14ac:dyDescent="0.2">
      <c r="A60" s="36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zoomScale="70" workbookViewId="0">
      <selection activeCell="M7" sqref="M7:M22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65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28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28" x14ac:dyDescent="0.2">
      <c r="A7" s="60" t="s">
        <v>54</v>
      </c>
      <c r="B7" s="12"/>
      <c r="C7" s="42">
        <v>5</v>
      </c>
      <c r="D7" s="61">
        <v>11</v>
      </c>
      <c r="E7" s="62">
        <v>12</v>
      </c>
      <c r="F7" s="62">
        <v>13</v>
      </c>
      <c r="G7" s="42">
        <v>10</v>
      </c>
      <c r="H7" s="62">
        <v>7</v>
      </c>
      <c r="I7" s="62">
        <v>6</v>
      </c>
      <c r="J7" s="61">
        <v>6</v>
      </c>
      <c r="K7" s="42">
        <v>5</v>
      </c>
      <c r="L7" s="42">
        <v>7</v>
      </c>
      <c r="M7" s="42">
        <v>7</v>
      </c>
      <c r="N7" s="42">
        <v>6</v>
      </c>
      <c r="O7" s="63">
        <f>SUM(C7:N7)/12</f>
        <v>7.916666666666667</v>
      </c>
    </row>
    <row r="8" spans="1:28" x14ac:dyDescent="0.2">
      <c r="A8" s="60" t="s">
        <v>55</v>
      </c>
      <c r="B8" s="12"/>
      <c r="C8" s="42">
        <v>2</v>
      </c>
      <c r="D8" s="62">
        <v>2</v>
      </c>
      <c r="E8" s="62">
        <v>2</v>
      </c>
      <c r="F8" s="62">
        <v>2</v>
      </c>
      <c r="G8" s="62">
        <v>2</v>
      </c>
      <c r="H8" s="62">
        <v>1</v>
      </c>
      <c r="I8" s="62">
        <v>1</v>
      </c>
      <c r="J8" s="62">
        <v>1</v>
      </c>
      <c r="K8" s="42">
        <v>1</v>
      </c>
      <c r="L8" s="42">
        <v>1</v>
      </c>
      <c r="M8" s="42">
        <v>1</v>
      </c>
      <c r="N8" s="42">
        <v>1</v>
      </c>
      <c r="O8" s="63">
        <f t="shared" ref="O8:O25" si="0">SUM(C8:N8)/12</f>
        <v>1.4166666666666667</v>
      </c>
    </row>
    <row r="9" spans="1:28" x14ac:dyDescent="0.2">
      <c r="A9" s="64" t="s">
        <v>18</v>
      </c>
      <c r="B9" s="12"/>
      <c r="C9" s="42">
        <v>127</v>
      </c>
      <c r="D9" s="62">
        <v>129</v>
      </c>
      <c r="E9" s="62">
        <v>137</v>
      </c>
      <c r="F9" s="62">
        <v>114</v>
      </c>
      <c r="G9" s="62">
        <v>104</v>
      </c>
      <c r="H9" s="62">
        <v>101</v>
      </c>
      <c r="I9" s="62">
        <v>99</v>
      </c>
      <c r="J9" s="62">
        <v>103</v>
      </c>
      <c r="K9" s="42">
        <v>108</v>
      </c>
      <c r="L9" s="42">
        <v>116</v>
      </c>
      <c r="M9" s="42">
        <v>137</v>
      </c>
      <c r="N9" s="42">
        <v>166</v>
      </c>
      <c r="O9" s="63">
        <f t="shared" si="0"/>
        <v>120.08333333333333</v>
      </c>
    </row>
    <row r="10" spans="1:28" x14ac:dyDescent="0.2">
      <c r="A10" s="64" t="s">
        <v>19</v>
      </c>
      <c r="B10" s="12"/>
      <c r="C10" s="42">
        <v>1</v>
      </c>
      <c r="D10" s="62">
        <v>0</v>
      </c>
      <c r="E10" s="62">
        <v>1</v>
      </c>
      <c r="F10" s="62">
        <v>2</v>
      </c>
      <c r="G10" s="62">
        <v>2</v>
      </c>
      <c r="H10" s="62">
        <v>2</v>
      </c>
      <c r="I10" s="62">
        <v>1</v>
      </c>
      <c r="J10" s="62">
        <v>1</v>
      </c>
      <c r="K10" s="42">
        <v>1</v>
      </c>
      <c r="L10" s="42">
        <v>2</v>
      </c>
      <c r="M10" s="42">
        <v>2</v>
      </c>
      <c r="N10" s="42">
        <v>2</v>
      </c>
      <c r="O10" s="63">
        <f t="shared" si="0"/>
        <v>1.4166666666666667</v>
      </c>
    </row>
    <row r="11" spans="1:28" x14ac:dyDescent="0.2">
      <c r="A11" s="50" t="s">
        <v>56</v>
      </c>
      <c r="B11" s="12"/>
      <c r="C11" s="42">
        <v>0</v>
      </c>
      <c r="D11" s="62">
        <v>1</v>
      </c>
      <c r="E11" s="62">
        <v>1</v>
      </c>
      <c r="F11" s="62">
        <v>1</v>
      </c>
      <c r="G11" s="62">
        <v>1</v>
      </c>
      <c r="H11" s="62">
        <v>2</v>
      </c>
      <c r="I11" s="62">
        <v>1</v>
      </c>
      <c r="J11" s="62">
        <v>1</v>
      </c>
      <c r="K11" s="42">
        <v>2</v>
      </c>
      <c r="L11" s="42">
        <v>3</v>
      </c>
      <c r="M11" s="42">
        <v>3</v>
      </c>
      <c r="N11" s="42">
        <v>2</v>
      </c>
      <c r="O11" s="63">
        <f t="shared" si="0"/>
        <v>1.5</v>
      </c>
    </row>
    <row r="12" spans="1:28" x14ac:dyDescent="0.2">
      <c r="A12" s="50" t="s">
        <v>33</v>
      </c>
      <c r="B12" s="12"/>
      <c r="C12" s="42">
        <v>398</v>
      </c>
      <c r="D12" s="61">
        <v>406</v>
      </c>
      <c r="E12" s="62">
        <v>378</v>
      </c>
      <c r="F12" s="62">
        <v>353</v>
      </c>
      <c r="G12" s="62">
        <v>358</v>
      </c>
      <c r="H12" s="62">
        <v>331</v>
      </c>
      <c r="I12" s="62">
        <v>327</v>
      </c>
      <c r="J12" s="62">
        <v>334</v>
      </c>
      <c r="K12" s="42">
        <v>343</v>
      </c>
      <c r="L12" s="61">
        <v>348</v>
      </c>
      <c r="M12" s="42">
        <v>372</v>
      </c>
      <c r="N12" s="42">
        <v>392</v>
      </c>
      <c r="O12" s="63">
        <f t="shared" si="0"/>
        <v>361.66666666666669</v>
      </c>
    </row>
    <row r="13" spans="1:28" x14ac:dyDescent="0.2">
      <c r="A13" s="64" t="s">
        <v>29</v>
      </c>
      <c r="B13" s="12"/>
      <c r="C13" s="42">
        <v>425</v>
      </c>
      <c r="D13" s="62">
        <v>441</v>
      </c>
      <c r="E13" s="62">
        <v>417</v>
      </c>
      <c r="F13" s="62">
        <v>299</v>
      </c>
      <c r="G13" s="62">
        <v>244</v>
      </c>
      <c r="H13" s="62">
        <v>247</v>
      </c>
      <c r="I13" s="62">
        <v>265</v>
      </c>
      <c r="J13" s="62">
        <v>274</v>
      </c>
      <c r="K13" s="42">
        <v>290</v>
      </c>
      <c r="L13" s="61">
        <v>321</v>
      </c>
      <c r="M13" s="42">
        <v>499</v>
      </c>
      <c r="N13" s="42">
        <v>494</v>
      </c>
      <c r="O13" s="63">
        <f t="shared" si="0"/>
        <v>351.33333333333331</v>
      </c>
    </row>
    <row r="14" spans="1:28" x14ac:dyDescent="0.2">
      <c r="A14" s="64" t="s">
        <v>20</v>
      </c>
      <c r="B14" s="12"/>
      <c r="C14" s="42">
        <v>72</v>
      </c>
      <c r="D14" s="62">
        <v>77</v>
      </c>
      <c r="E14" s="62">
        <v>68</v>
      </c>
      <c r="F14" s="62">
        <v>43</v>
      </c>
      <c r="G14" s="62">
        <v>24</v>
      </c>
      <c r="H14" s="62">
        <v>23</v>
      </c>
      <c r="I14" s="62">
        <v>18</v>
      </c>
      <c r="J14" s="62">
        <v>22</v>
      </c>
      <c r="K14" s="42">
        <v>18</v>
      </c>
      <c r="L14" s="61">
        <v>20</v>
      </c>
      <c r="M14" s="42">
        <v>66</v>
      </c>
      <c r="N14" s="42">
        <v>72</v>
      </c>
      <c r="O14" s="63">
        <f t="shared" si="0"/>
        <v>43.583333333333336</v>
      </c>
    </row>
    <row r="15" spans="1:28" x14ac:dyDescent="0.2">
      <c r="A15" s="50" t="s">
        <v>30</v>
      </c>
      <c r="B15" s="12"/>
      <c r="C15" s="42">
        <v>2032</v>
      </c>
      <c r="D15" s="62">
        <v>2001</v>
      </c>
      <c r="E15" s="62">
        <v>1771</v>
      </c>
      <c r="F15" s="62">
        <v>958</v>
      </c>
      <c r="G15" s="62">
        <v>370</v>
      </c>
      <c r="H15" s="62">
        <v>244</v>
      </c>
      <c r="I15" s="62">
        <v>218</v>
      </c>
      <c r="J15" s="62">
        <v>214</v>
      </c>
      <c r="K15" s="42">
        <v>268</v>
      </c>
      <c r="L15" s="61">
        <v>378</v>
      </c>
      <c r="M15" s="42">
        <v>2005</v>
      </c>
      <c r="N15" s="42">
        <v>2274</v>
      </c>
      <c r="O15" s="63">
        <f t="shared" si="0"/>
        <v>1061.0833333333333</v>
      </c>
    </row>
    <row r="16" spans="1:28" x14ac:dyDescent="0.2">
      <c r="A16" s="50" t="s">
        <v>57</v>
      </c>
      <c r="B16" s="12"/>
      <c r="C16" s="42">
        <v>15</v>
      </c>
      <c r="D16" s="62">
        <v>12</v>
      </c>
      <c r="E16" s="62">
        <v>11</v>
      </c>
      <c r="F16" s="62">
        <v>7</v>
      </c>
      <c r="G16" s="62">
        <v>6</v>
      </c>
      <c r="H16" s="62">
        <v>2</v>
      </c>
      <c r="I16" s="62">
        <v>2</v>
      </c>
      <c r="J16" s="62">
        <v>2</v>
      </c>
      <c r="K16" s="42">
        <v>4</v>
      </c>
      <c r="L16" s="61">
        <v>5</v>
      </c>
      <c r="M16" s="42">
        <v>9</v>
      </c>
      <c r="N16" s="42">
        <v>12</v>
      </c>
      <c r="O16" s="63">
        <f t="shared" si="0"/>
        <v>7.25</v>
      </c>
    </row>
    <row r="17" spans="1:17" x14ac:dyDescent="0.2">
      <c r="A17" s="60" t="s">
        <v>21</v>
      </c>
      <c r="B17" s="12"/>
      <c r="C17" s="42">
        <v>9</v>
      </c>
      <c r="D17" s="62">
        <v>10</v>
      </c>
      <c r="E17" s="62">
        <v>9</v>
      </c>
      <c r="F17" s="62">
        <v>10</v>
      </c>
      <c r="G17" s="62">
        <v>9</v>
      </c>
      <c r="H17" s="62">
        <v>10</v>
      </c>
      <c r="I17" s="62">
        <v>10</v>
      </c>
      <c r="J17" s="62">
        <v>10</v>
      </c>
      <c r="K17" s="42">
        <v>10</v>
      </c>
      <c r="L17" s="61">
        <v>11</v>
      </c>
      <c r="M17" s="42">
        <v>11</v>
      </c>
      <c r="N17" s="42">
        <v>14</v>
      </c>
      <c r="O17" s="63">
        <f t="shared" si="0"/>
        <v>10.25</v>
      </c>
    </row>
    <row r="18" spans="1:17" x14ac:dyDescent="0.2">
      <c r="A18" s="60" t="s">
        <v>58</v>
      </c>
      <c r="B18" s="12"/>
      <c r="C18" s="42">
        <v>13</v>
      </c>
      <c r="D18" s="62">
        <v>11</v>
      </c>
      <c r="E18" s="62">
        <v>12</v>
      </c>
      <c r="F18" s="62">
        <v>12</v>
      </c>
      <c r="G18" s="62">
        <v>9</v>
      </c>
      <c r="H18" s="62">
        <v>6</v>
      </c>
      <c r="I18" s="62">
        <v>10</v>
      </c>
      <c r="J18" s="62">
        <v>9</v>
      </c>
      <c r="K18" s="42">
        <v>10</v>
      </c>
      <c r="L18" s="42">
        <v>9</v>
      </c>
      <c r="M18" s="42">
        <v>8</v>
      </c>
      <c r="N18" s="42">
        <v>10</v>
      </c>
      <c r="O18" s="63">
        <f t="shared" si="0"/>
        <v>9.9166666666666661</v>
      </c>
    </row>
    <row r="19" spans="1:17" x14ac:dyDescent="0.2">
      <c r="A19" s="60" t="s">
        <v>59</v>
      </c>
      <c r="B19" s="12"/>
      <c r="C19" s="42">
        <v>147</v>
      </c>
      <c r="D19" s="62">
        <v>149</v>
      </c>
      <c r="E19" s="62">
        <v>131</v>
      </c>
      <c r="F19" s="62">
        <v>162</v>
      </c>
      <c r="G19" s="62">
        <v>108</v>
      </c>
      <c r="H19" s="62">
        <v>145</v>
      </c>
      <c r="I19" s="62">
        <v>165</v>
      </c>
      <c r="J19" s="62">
        <v>164</v>
      </c>
      <c r="K19" s="42">
        <v>105</v>
      </c>
      <c r="L19" s="42">
        <v>91</v>
      </c>
      <c r="M19" s="42">
        <v>119</v>
      </c>
      <c r="N19" s="42">
        <v>199</v>
      </c>
      <c r="O19" s="63">
        <f t="shared" si="0"/>
        <v>140.41666666666666</v>
      </c>
    </row>
    <row r="20" spans="1:17" ht="15" x14ac:dyDescent="0.25">
      <c r="A20" s="60" t="s">
        <v>60</v>
      </c>
      <c r="B20" s="12"/>
      <c r="C20" s="42">
        <v>39</v>
      </c>
      <c r="D20" s="62">
        <v>41</v>
      </c>
      <c r="E20" s="62">
        <v>40</v>
      </c>
      <c r="F20" s="62">
        <v>37</v>
      </c>
      <c r="G20" s="62">
        <v>37</v>
      </c>
      <c r="H20" s="62">
        <v>65</v>
      </c>
      <c r="I20" s="62">
        <v>80</v>
      </c>
      <c r="J20" s="62">
        <v>72</v>
      </c>
      <c r="K20" s="42">
        <v>40</v>
      </c>
      <c r="L20" s="42">
        <v>34</v>
      </c>
      <c r="M20" s="42">
        <v>38</v>
      </c>
      <c r="N20" s="42">
        <v>42</v>
      </c>
      <c r="O20" s="63">
        <f t="shared" si="0"/>
        <v>47.083333333333336</v>
      </c>
      <c r="P20" s="46"/>
    </row>
    <row r="21" spans="1:17" x14ac:dyDescent="0.2">
      <c r="A21" s="60" t="s">
        <v>61</v>
      </c>
      <c r="B21" s="12"/>
      <c r="C21" s="42">
        <v>276</v>
      </c>
      <c r="D21" s="62">
        <v>278</v>
      </c>
      <c r="E21" s="62">
        <v>234</v>
      </c>
      <c r="F21" s="62">
        <v>167</v>
      </c>
      <c r="G21" s="62">
        <v>115</v>
      </c>
      <c r="H21" s="62">
        <v>111</v>
      </c>
      <c r="I21" s="62">
        <v>117</v>
      </c>
      <c r="J21" s="62">
        <f>19+25+12+19+52</f>
        <v>127</v>
      </c>
      <c r="K21" s="62">
        <f>17+25+30+31</f>
        <v>103</v>
      </c>
      <c r="L21" s="42">
        <v>124</v>
      </c>
      <c r="M21" s="42">
        <v>262</v>
      </c>
      <c r="N21" s="42">
        <v>281</v>
      </c>
      <c r="O21" s="63">
        <f t="shared" si="0"/>
        <v>182.91666666666666</v>
      </c>
    </row>
    <row r="22" spans="1:17" x14ac:dyDescent="0.2">
      <c r="A22" s="64" t="s">
        <v>62</v>
      </c>
      <c r="B22" s="12"/>
      <c r="C22" s="42">
        <v>108</v>
      </c>
      <c r="D22" s="62">
        <v>111</v>
      </c>
      <c r="E22" s="62">
        <v>117</v>
      </c>
      <c r="F22" s="62">
        <v>122</v>
      </c>
      <c r="G22" s="62">
        <v>139</v>
      </c>
      <c r="H22" s="62">
        <v>131</v>
      </c>
      <c r="I22" s="62">
        <v>130</v>
      </c>
      <c r="J22" s="62">
        <v>129</v>
      </c>
      <c r="K22" s="62">
        <v>147</v>
      </c>
      <c r="L22" s="42">
        <v>164</v>
      </c>
      <c r="M22" s="42">
        <v>164</v>
      </c>
      <c r="N22" s="42">
        <v>148</v>
      </c>
      <c r="O22" s="63">
        <f t="shared" si="0"/>
        <v>134.16666666666666</v>
      </c>
    </row>
    <row r="23" spans="1:17" ht="13.5" thickBot="1" x14ac:dyDescent="0.25">
      <c r="A23" s="64"/>
      <c r="B23" s="1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7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7" x14ac:dyDescent="0.2">
      <c r="A25" s="11" t="s">
        <v>24</v>
      </c>
      <c r="B25" s="12"/>
      <c r="C25" s="62">
        <f>SUM(C7:C22)</f>
        <v>3669</v>
      </c>
      <c r="D25" s="62">
        <f t="shared" ref="D25:N25" si="1">SUM(D7:D22)</f>
        <v>3680</v>
      </c>
      <c r="E25" s="62">
        <f t="shared" si="1"/>
        <v>3341</v>
      </c>
      <c r="F25" s="62">
        <f t="shared" si="1"/>
        <v>2302</v>
      </c>
      <c r="G25" s="62">
        <f t="shared" si="1"/>
        <v>1538</v>
      </c>
      <c r="H25" s="62">
        <f t="shared" si="1"/>
        <v>1428</v>
      </c>
      <c r="I25" s="62">
        <f t="shared" si="1"/>
        <v>1450</v>
      </c>
      <c r="J25" s="62">
        <f t="shared" si="1"/>
        <v>1469</v>
      </c>
      <c r="K25" s="62">
        <f t="shared" si="1"/>
        <v>1455</v>
      </c>
      <c r="L25" s="62">
        <f t="shared" si="1"/>
        <v>1634</v>
      </c>
      <c r="M25" s="62">
        <f t="shared" si="1"/>
        <v>3703</v>
      </c>
      <c r="N25" s="62">
        <f t="shared" si="1"/>
        <v>4115</v>
      </c>
      <c r="O25" s="63">
        <f t="shared" si="0"/>
        <v>2482</v>
      </c>
    </row>
    <row r="26" spans="1:17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  <c r="Q26" s="6"/>
    </row>
    <row r="27" spans="1:1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 x14ac:dyDescent="0.2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47</v>
      </c>
    </row>
    <row r="37" spans="1:15" x14ac:dyDescent="0.2">
      <c r="A37" s="60" t="s">
        <v>54</v>
      </c>
      <c r="B37" s="12"/>
      <c r="C37" s="42">
        <v>3</v>
      </c>
      <c r="D37" s="62">
        <v>6</v>
      </c>
      <c r="E37" s="62">
        <v>6</v>
      </c>
      <c r="F37" s="42">
        <v>5</v>
      </c>
      <c r="G37" s="62">
        <v>4</v>
      </c>
      <c r="H37" s="62">
        <v>3</v>
      </c>
      <c r="I37" s="62">
        <v>3</v>
      </c>
      <c r="J37" s="62">
        <v>3</v>
      </c>
      <c r="K37" s="42">
        <v>3</v>
      </c>
      <c r="L37" s="42">
        <v>4</v>
      </c>
      <c r="M37" s="42">
        <v>4</v>
      </c>
      <c r="N37" s="42">
        <v>4</v>
      </c>
      <c r="O37" s="63">
        <f>SUM(C37:N37)/12</f>
        <v>4</v>
      </c>
    </row>
    <row r="38" spans="1:15" x14ac:dyDescent="0.2">
      <c r="A38" s="60" t="s">
        <v>55</v>
      </c>
      <c r="B38" s="12"/>
      <c r="C38" s="42">
        <v>1</v>
      </c>
      <c r="D38" s="62">
        <v>1</v>
      </c>
      <c r="E38" s="62">
        <v>1</v>
      </c>
      <c r="F38" s="62">
        <v>1</v>
      </c>
      <c r="G38" s="62">
        <v>1</v>
      </c>
      <c r="H38" s="62">
        <v>1</v>
      </c>
      <c r="I38" s="62">
        <v>1</v>
      </c>
      <c r="J38" s="62">
        <v>1</v>
      </c>
      <c r="K38" s="42">
        <v>1</v>
      </c>
      <c r="L38" s="42">
        <v>1</v>
      </c>
      <c r="M38" s="42">
        <v>1</v>
      </c>
      <c r="N38" s="42">
        <v>1</v>
      </c>
      <c r="O38" s="63">
        <f t="shared" ref="O38:O54" si="2">SUM(C38:N38)/12</f>
        <v>1</v>
      </c>
    </row>
    <row r="39" spans="1:15" x14ac:dyDescent="0.2">
      <c r="A39" s="64" t="s">
        <v>18</v>
      </c>
      <c r="B39" s="12"/>
      <c r="C39" s="42">
        <v>49</v>
      </c>
      <c r="D39" s="62">
        <v>60</v>
      </c>
      <c r="E39" s="62">
        <v>61</v>
      </c>
      <c r="F39" s="62">
        <v>48</v>
      </c>
      <c r="G39" s="62">
        <v>36</v>
      </c>
      <c r="H39" s="62">
        <v>38</v>
      </c>
      <c r="I39" s="62">
        <v>39</v>
      </c>
      <c r="J39" s="62">
        <v>37</v>
      </c>
      <c r="K39" s="42">
        <v>36</v>
      </c>
      <c r="L39" s="42">
        <v>40</v>
      </c>
      <c r="M39" s="42">
        <v>54</v>
      </c>
      <c r="N39" s="42">
        <v>63</v>
      </c>
      <c r="O39" s="63">
        <f t="shared" si="2"/>
        <v>46.75</v>
      </c>
    </row>
    <row r="40" spans="1:15" x14ac:dyDescent="0.2">
      <c r="A40" s="64" t="s">
        <v>19</v>
      </c>
      <c r="B40" s="12"/>
      <c r="C40" s="4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42">
        <v>0</v>
      </c>
      <c r="L40" s="42">
        <v>0</v>
      </c>
      <c r="M40" s="78">
        <v>0</v>
      </c>
      <c r="N40" s="42"/>
      <c r="O40" s="63">
        <f t="shared" si="2"/>
        <v>0</v>
      </c>
    </row>
    <row r="41" spans="1:15" x14ac:dyDescent="0.2">
      <c r="A41" s="50" t="s">
        <v>56</v>
      </c>
      <c r="B41" s="12"/>
      <c r="C41" s="4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1</v>
      </c>
      <c r="I41" s="62">
        <v>0</v>
      </c>
      <c r="J41" s="62">
        <v>0</v>
      </c>
      <c r="K41" s="42">
        <v>1</v>
      </c>
      <c r="L41" s="42">
        <v>2</v>
      </c>
      <c r="M41" s="42">
        <v>2</v>
      </c>
      <c r="N41" s="42">
        <v>1</v>
      </c>
      <c r="O41" s="63">
        <f t="shared" si="2"/>
        <v>0.58333333333333337</v>
      </c>
    </row>
    <row r="42" spans="1:15" x14ac:dyDescent="0.2">
      <c r="A42" s="50" t="s">
        <v>33</v>
      </c>
      <c r="B42" s="12"/>
      <c r="C42" s="42">
        <v>37</v>
      </c>
      <c r="D42" s="62">
        <v>34</v>
      </c>
      <c r="E42" s="62">
        <v>33</v>
      </c>
      <c r="F42" s="62">
        <v>30</v>
      </c>
      <c r="G42" s="62">
        <v>29</v>
      </c>
      <c r="H42" s="62">
        <v>23</v>
      </c>
      <c r="I42" s="62">
        <v>22</v>
      </c>
      <c r="J42" s="62">
        <v>24</v>
      </c>
      <c r="K42" s="42">
        <v>25</v>
      </c>
      <c r="L42" s="42">
        <v>26</v>
      </c>
      <c r="M42" s="42">
        <v>29</v>
      </c>
      <c r="N42" s="42">
        <v>30</v>
      </c>
      <c r="O42" s="63">
        <f t="shared" si="2"/>
        <v>28.5</v>
      </c>
    </row>
    <row r="43" spans="1:15" x14ac:dyDescent="0.2">
      <c r="A43" s="64" t="s">
        <v>29</v>
      </c>
      <c r="B43" s="12"/>
      <c r="C43" s="42">
        <v>300</v>
      </c>
      <c r="D43" s="62">
        <v>318</v>
      </c>
      <c r="E43" s="62">
        <v>298</v>
      </c>
      <c r="F43" s="62">
        <v>212</v>
      </c>
      <c r="G43" s="62">
        <v>167</v>
      </c>
      <c r="H43" s="62">
        <v>172</v>
      </c>
      <c r="I43" s="62">
        <v>179</v>
      </c>
      <c r="J43" s="62">
        <v>188</v>
      </c>
      <c r="K43" s="42">
        <v>206</v>
      </c>
      <c r="L43" s="42">
        <v>222</v>
      </c>
      <c r="M43" s="42">
        <v>356</v>
      </c>
      <c r="N43" s="42">
        <v>355</v>
      </c>
      <c r="O43" s="63">
        <f t="shared" si="2"/>
        <v>247.75</v>
      </c>
    </row>
    <row r="44" spans="1:15" x14ac:dyDescent="0.2">
      <c r="A44" s="64" t="s">
        <v>20</v>
      </c>
      <c r="B44" s="12"/>
      <c r="C44" s="42">
        <v>9</v>
      </c>
      <c r="D44" s="62">
        <v>9</v>
      </c>
      <c r="E44" s="62">
        <v>10</v>
      </c>
      <c r="F44" s="62">
        <v>8</v>
      </c>
      <c r="G44" s="62">
        <v>6</v>
      </c>
      <c r="H44" s="62">
        <v>7</v>
      </c>
      <c r="I44" s="62">
        <v>5</v>
      </c>
      <c r="J44" s="62">
        <v>7</v>
      </c>
      <c r="K44" s="42">
        <v>6</v>
      </c>
      <c r="L44" s="42">
        <v>7</v>
      </c>
      <c r="M44" s="42">
        <v>13</v>
      </c>
      <c r="N44" s="42">
        <v>12</v>
      </c>
      <c r="O44" s="63">
        <f t="shared" si="2"/>
        <v>8.25</v>
      </c>
    </row>
    <row r="45" spans="1:15" x14ac:dyDescent="0.2">
      <c r="A45" s="50" t="s">
        <v>30</v>
      </c>
      <c r="B45" s="12"/>
      <c r="C45" s="42">
        <v>1353</v>
      </c>
      <c r="D45" s="62">
        <v>1346</v>
      </c>
      <c r="E45" s="62">
        <v>1191</v>
      </c>
      <c r="F45" s="62">
        <v>633</v>
      </c>
      <c r="G45" s="62">
        <v>243</v>
      </c>
      <c r="H45" s="62">
        <v>148</v>
      </c>
      <c r="I45" s="62">
        <v>126</v>
      </c>
      <c r="J45" s="62">
        <v>119</v>
      </c>
      <c r="K45" s="42">
        <v>149</v>
      </c>
      <c r="L45" s="42">
        <v>213</v>
      </c>
      <c r="M45" s="42">
        <v>1240</v>
      </c>
      <c r="N45" s="42">
        <v>1435</v>
      </c>
      <c r="O45" s="63">
        <f t="shared" si="2"/>
        <v>683</v>
      </c>
    </row>
    <row r="46" spans="1:15" x14ac:dyDescent="0.2">
      <c r="A46" s="50" t="s">
        <v>57</v>
      </c>
      <c r="B46" s="12"/>
      <c r="C46" s="42">
        <v>10</v>
      </c>
      <c r="D46" s="62">
        <v>9</v>
      </c>
      <c r="E46" s="62">
        <v>8</v>
      </c>
      <c r="F46" s="62">
        <v>5</v>
      </c>
      <c r="G46" s="62">
        <v>5</v>
      </c>
      <c r="H46" s="62">
        <v>1</v>
      </c>
      <c r="I46" s="62">
        <v>2</v>
      </c>
      <c r="J46" s="62">
        <v>2</v>
      </c>
      <c r="K46" s="42">
        <v>3</v>
      </c>
      <c r="L46" s="42">
        <v>5</v>
      </c>
      <c r="M46" s="42">
        <v>8</v>
      </c>
      <c r="N46" s="42">
        <v>10</v>
      </c>
      <c r="O46" s="63">
        <f t="shared" si="2"/>
        <v>5.666666666666667</v>
      </c>
    </row>
    <row r="47" spans="1:15" x14ac:dyDescent="0.2">
      <c r="A47" s="60" t="s">
        <v>21</v>
      </c>
      <c r="B47" s="12"/>
      <c r="C47" s="42">
        <v>6</v>
      </c>
      <c r="D47" s="62">
        <v>7</v>
      </c>
      <c r="E47" s="62">
        <v>7</v>
      </c>
      <c r="F47" s="62">
        <v>8</v>
      </c>
      <c r="G47" s="62">
        <v>8</v>
      </c>
      <c r="H47" s="62">
        <v>9</v>
      </c>
      <c r="I47" s="62">
        <v>7</v>
      </c>
      <c r="J47" s="62">
        <v>7</v>
      </c>
      <c r="K47" s="42">
        <v>7</v>
      </c>
      <c r="L47" s="42">
        <v>8</v>
      </c>
      <c r="M47" s="42">
        <v>7</v>
      </c>
      <c r="N47" s="42">
        <v>8</v>
      </c>
      <c r="O47" s="63">
        <f t="shared" si="2"/>
        <v>7.416666666666667</v>
      </c>
    </row>
    <row r="48" spans="1:15" x14ac:dyDescent="0.2">
      <c r="A48" s="60" t="s">
        <v>58</v>
      </c>
      <c r="B48" s="12"/>
      <c r="C48" s="42">
        <v>8</v>
      </c>
      <c r="D48" s="62">
        <v>7</v>
      </c>
      <c r="E48" s="62">
        <v>7</v>
      </c>
      <c r="F48" s="62">
        <v>7</v>
      </c>
      <c r="G48" s="62">
        <v>6</v>
      </c>
      <c r="H48" s="62">
        <v>4</v>
      </c>
      <c r="I48" s="62">
        <v>4</v>
      </c>
      <c r="J48" s="62">
        <v>4</v>
      </c>
      <c r="K48" s="42">
        <v>6</v>
      </c>
      <c r="L48" s="42">
        <v>4</v>
      </c>
      <c r="M48" s="42">
        <v>4</v>
      </c>
      <c r="N48" s="42">
        <v>5</v>
      </c>
      <c r="O48" s="63">
        <f t="shared" si="2"/>
        <v>5.5</v>
      </c>
    </row>
    <row r="49" spans="1:15" x14ac:dyDescent="0.2">
      <c r="A49" s="60" t="s">
        <v>59</v>
      </c>
      <c r="B49" s="12"/>
      <c r="C49" s="42">
        <v>43</v>
      </c>
      <c r="D49" s="62">
        <v>48</v>
      </c>
      <c r="E49" s="62">
        <v>44</v>
      </c>
      <c r="F49" s="62">
        <v>79</v>
      </c>
      <c r="G49" s="62">
        <v>46</v>
      </c>
      <c r="H49" s="62">
        <v>105</v>
      </c>
      <c r="I49" s="62">
        <v>120</v>
      </c>
      <c r="J49" s="62">
        <v>116</v>
      </c>
      <c r="K49" s="42">
        <v>63</v>
      </c>
      <c r="L49" s="42">
        <v>49</v>
      </c>
      <c r="M49" s="42">
        <v>54</v>
      </c>
      <c r="N49" s="42">
        <v>93</v>
      </c>
      <c r="O49" s="63">
        <f t="shared" si="2"/>
        <v>71.666666666666671</v>
      </c>
    </row>
    <row r="50" spans="1:15" x14ac:dyDescent="0.2">
      <c r="A50" s="60" t="s">
        <v>60</v>
      </c>
      <c r="B50" s="12"/>
      <c r="C50" s="42">
        <v>25</v>
      </c>
      <c r="D50" s="62">
        <v>28</v>
      </c>
      <c r="E50" s="62">
        <v>26</v>
      </c>
      <c r="F50" s="62">
        <v>22</v>
      </c>
      <c r="G50" s="62">
        <v>24</v>
      </c>
      <c r="H50" s="62">
        <v>53</v>
      </c>
      <c r="I50" s="62">
        <v>66</v>
      </c>
      <c r="J50" s="62">
        <v>57</v>
      </c>
      <c r="K50" s="42">
        <v>27</v>
      </c>
      <c r="L50" s="42">
        <v>27</v>
      </c>
      <c r="M50" s="42">
        <v>28</v>
      </c>
      <c r="N50" s="42">
        <v>32</v>
      </c>
      <c r="O50" s="63">
        <f t="shared" si="2"/>
        <v>34.583333333333336</v>
      </c>
    </row>
    <row r="51" spans="1:15" x14ac:dyDescent="0.2">
      <c r="A51" s="60" t="s">
        <v>61</v>
      </c>
      <c r="B51" s="12"/>
      <c r="C51" s="42">
        <v>189</v>
      </c>
      <c r="D51" s="62">
        <v>188</v>
      </c>
      <c r="E51" s="62">
        <v>162</v>
      </c>
      <c r="F51" s="62">
        <v>109</v>
      </c>
      <c r="G51" s="62">
        <v>81</v>
      </c>
      <c r="H51" s="62">
        <v>82</v>
      </c>
      <c r="I51" s="62">
        <v>94</v>
      </c>
      <c r="J51" s="62">
        <f>28+12+13+48</f>
        <v>101</v>
      </c>
      <c r="K51" s="62">
        <f>13+14+25+28</f>
        <v>80</v>
      </c>
      <c r="L51" s="42">
        <v>93</v>
      </c>
      <c r="M51" s="42">
        <v>179</v>
      </c>
      <c r="N51" s="42">
        <v>185</v>
      </c>
      <c r="O51" s="63">
        <f t="shared" si="2"/>
        <v>128.58333333333334</v>
      </c>
    </row>
    <row r="52" spans="1:15" x14ac:dyDescent="0.2">
      <c r="A52" s="64" t="s">
        <v>62</v>
      </c>
      <c r="B52" s="12"/>
      <c r="C52" s="42">
        <v>54</v>
      </c>
      <c r="D52" s="62">
        <v>62</v>
      </c>
      <c r="E52" s="62">
        <v>62</v>
      </c>
      <c r="F52" s="62">
        <v>72</v>
      </c>
      <c r="G52" s="62">
        <v>76</v>
      </c>
      <c r="H52" s="62">
        <v>78</v>
      </c>
      <c r="I52" s="62">
        <v>65</v>
      </c>
      <c r="J52" s="62">
        <v>72</v>
      </c>
      <c r="K52" s="62">
        <v>74</v>
      </c>
      <c r="L52" s="42">
        <v>90</v>
      </c>
      <c r="M52" s="42">
        <v>89</v>
      </c>
      <c r="N52" s="42">
        <v>88</v>
      </c>
      <c r="O52" s="63">
        <f t="shared" si="2"/>
        <v>73.5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 t="s">
        <v>23</v>
      </c>
      <c r="H53" s="62"/>
      <c r="I53" s="62"/>
      <c r="J53" s="62"/>
      <c r="K53" s="62"/>
      <c r="L53" s="62"/>
      <c r="M53" s="62"/>
      <c r="N53" s="62"/>
      <c r="O53" s="63">
        <f t="shared" si="2"/>
        <v>0</v>
      </c>
    </row>
    <row r="54" spans="1:15" x14ac:dyDescent="0.2">
      <c r="A54" s="7" t="s">
        <v>24</v>
      </c>
      <c r="B54" s="8"/>
      <c r="C54" s="66">
        <f>SUM(C37:C53)</f>
        <v>2087</v>
      </c>
      <c r="D54" s="66">
        <f t="shared" ref="D54:N54" si="3">SUM(D37:D53)</f>
        <v>2123</v>
      </c>
      <c r="E54" s="66">
        <f t="shared" si="3"/>
        <v>1916</v>
      </c>
      <c r="F54" s="66">
        <f t="shared" si="3"/>
        <v>1239</v>
      </c>
      <c r="G54" s="66">
        <f t="shared" si="3"/>
        <v>732</v>
      </c>
      <c r="H54" s="66">
        <f t="shared" si="3"/>
        <v>725</v>
      </c>
      <c r="I54" s="66">
        <f t="shared" si="3"/>
        <v>733</v>
      </c>
      <c r="J54" s="66">
        <f t="shared" si="3"/>
        <v>738</v>
      </c>
      <c r="K54" s="66">
        <f t="shared" si="3"/>
        <v>687</v>
      </c>
      <c r="L54" s="66">
        <f t="shared" si="3"/>
        <v>791</v>
      </c>
      <c r="M54" s="66">
        <f t="shared" si="3"/>
        <v>2068</v>
      </c>
      <c r="N54" s="66">
        <f t="shared" si="3"/>
        <v>2322</v>
      </c>
      <c r="O54" s="67">
        <f t="shared" si="2"/>
        <v>1346.75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0.56881984191877899</v>
      </c>
      <c r="D56" s="76">
        <f t="shared" si="4"/>
        <v>0.57690217391304344</v>
      </c>
      <c r="E56" s="76">
        <f t="shared" si="4"/>
        <v>0.57348099371445671</v>
      </c>
      <c r="F56" s="76">
        <f t="shared" si="4"/>
        <v>0.53822762814943526</v>
      </c>
      <c r="G56" s="76">
        <f t="shared" si="4"/>
        <v>0.47594278283485048</v>
      </c>
      <c r="H56" s="76">
        <f t="shared" si="4"/>
        <v>0.50770308123249297</v>
      </c>
      <c r="I56" s="76">
        <f t="shared" si="4"/>
        <v>0.50551724137931031</v>
      </c>
      <c r="J56" s="76">
        <f t="shared" si="4"/>
        <v>0.50238257317903334</v>
      </c>
      <c r="K56" s="76">
        <f t="shared" si="4"/>
        <v>0.47216494845360824</v>
      </c>
      <c r="L56" s="76">
        <f t="shared" si="4"/>
        <v>0.48408812729498163</v>
      </c>
      <c r="M56" s="76">
        <f t="shared" si="4"/>
        <v>0.55846610856062651</v>
      </c>
      <c r="N56" s="76">
        <f t="shared" si="4"/>
        <v>0.56427703523693806</v>
      </c>
      <c r="O56" s="77">
        <f t="shared" si="4"/>
        <v>0.54260676873489122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zoomScale="70" workbookViewId="0">
      <selection activeCell="B34" sqref="B34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5" t="s">
        <v>47</v>
      </c>
    </row>
    <row r="7" spans="1:28" ht="15" x14ac:dyDescent="0.25">
      <c r="A7" s="31" t="s">
        <v>15</v>
      </c>
      <c r="B7" s="8"/>
      <c r="C7" s="25">
        <v>111</v>
      </c>
      <c r="D7" s="25">
        <v>123</v>
      </c>
      <c r="E7" s="25">
        <v>129</v>
      </c>
      <c r="F7" s="25">
        <v>129</v>
      </c>
      <c r="G7" s="25">
        <v>119</v>
      </c>
      <c r="H7" s="25">
        <v>118</v>
      </c>
      <c r="I7" s="25">
        <v>106</v>
      </c>
      <c r="J7" s="48">
        <v>94</v>
      </c>
      <c r="K7" s="25">
        <v>94</v>
      </c>
      <c r="L7" s="25">
        <v>101</v>
      </c>
      <c r="M7" s="25">
        <v>111</v>
      </c>
      <c r="N7" s="25">
        <v>84</v>
      </c>
      <c r="O7" s="39">
        <f>+SUM(C7:N7)/12</f>
        <v>109.91666666666667</v>
      </c>
    </row>
    <row r="8" spans="1:28" ht="15" x14ac:dyDescent="0.25">
      <c r="A8" s="11" t="s">
        <v>16</v>
      </c>
      <c r="B8" s="12"/>
      <c r="C8" s="23">
        <v>12</v>
      </c>
      <c r="D8" s="23">
        <v>14</v>
      </c>
      <c r="E8" s="23">
        <v>14</v>
      </c>
      <c r="F8" s="23">
        <v>14</v>
      </c>
      <c r="G8" s="23">
        <v>13</v>
      </c>
      <c r="H8" s="23">
        <v>8</v>
      </c>
      <c r="I8" s="23">
        <v>8</v>
      </c>
      <c r="J8" s="23">
        <v>7</v>
      </c>
      <c r="K8" s="23">
        <v>5</v>
      </c>
      <c r="L8" s="23">
        <v>7</v>
      </c>
      <c r="M8" s="23">
        <v>6</v>
      </c>
      <c r="N8" s="56">
        <v>4</v>
      </c>
      <c r="O8" s="24">
        <f t="shared" ref="O8:O20" si="0">+SUM(C8:N8)/12</f>
        <v>9.3333333333333339</v>
      </c>
    </row>
    <row r="9" spans="1:28" ht="15" x14ac:dyDescent="0.25">
      <c r="A9" s="11" t="s">
        <v>17</v>
      </c>
      <c r="B9" s="12"/>
      <c r="C9" s="23">
        <v>7</v>
      </c>
      <c r="D9" s="23">
        <v>6</v>
      </c>
      <c r="E9" s="23">
        <v>5</v>
      </c>
      <c r="F9" s="23">
        <v>3</v>
      </c>
      <c r="G9" s="23">
        <v>2</v>
      </c>
      <c r="H9" s="23">
        <v>2</v>
      </c>
      <c r="I9" s="23">
        <v>1</v>
      </c>
      <c r="J9" s="23">
        <v>0</v>
      </c>
      <c r="K9" s="23">
        <v>0</v>
      </c>
      <c r="L9" s="23">
        <v>1</v>
      </c>
      <c r="M9" s="23">
        <v>1</v>
      </c>
      <c r="N9" s="56">
        <v>2</v>
      </c>
      <c r="O9" s="24">
        <f t="shared" si="0"/>
        <v>2.5</v>
      </c>
    </row>
    <row r="10" spans="1:28" ht="15" x14ac:dyDescent="0.25">
      <c r="A10" s="11" t="s">
        <v>18</v>
      </c>
      <c r="B10" s="12"/>
      <c r="C10" s="23">
        <v>125</v>
      </c>
      <c r="D10" s="23">
        <v>124</v>
      </c>
      <c r="E10" s="23">
        <v>129</v>
      </c>
      <c r="F10" s="23">
        <v>113</v>
      </c>
      <c r="G10" s="23">
        <v>104</v>
      </c>
      <c r="H10" s="23">
        <v>96</v>
      </c>
      <c r="I10" s="23">
        <v>93</v>
      </c>
      <c r="J10" s="23">
        <v>84</v>
      </c>
      <c r="K10" s="23">
        <v>86</v>
      </c>
      <c r="L10" s="23">
        <v>91</v>
      </c>
      <c r="M10" s="23">
        <v>114</v>
      </c>
      <c r="N10" s="56">
        <v>106</v>
      </c>
      <c r="O10" s="24">
        <f t="shared" si="0"/>
        <v>105.41666666666667</v>
      </c>
    </row>
    <row r="11" spans="1:28" ht="15" x14ac:dyDescent="0.25">
      <c r="A11" s="11" t="s">
        <v>19</v>
      </c>
      <c r="B11" s="12"/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56">
        <v>2</v>
      </c>
      <c r="O11" s="24">
        <f t="shared" si="0"/>
        <v>1.0833333333333333</v>
      </c>
    </row>
    <row r="12" spans="1:28" ht="15" x14ac:dyDescent="0.25">
      <c r="A12" s="50" t="s">
        <v>33</v>
      </c>
      <c r="B12" s="12"/>
      <c r="C12" s="23">
        <v>502</v>
      </c>
      <c r="D12" s="23">
        <v>513</v>
      </c>
      <c r="E12" s="23">
        <v>508</v>
      </c>
      <c r="F12" s="23">
        <v>477</v>
      </c>
      <c r="G12" s="23">
        <v>456</v>
      </c>
      <c r="H12" s="23">
        <v>422</v>
      </c>
      <c r="I12" s="23">
        <v>377</v>
      </c>
      <c r="J12" s="23">
        <v>337</v>
      </c>
      <c r="K12" s="23">
        <v>349</v>
      </c>
      <c r="L12" s="23">
        <v>331</v>
      </c>
      <c r="M12" s="23">
        <v>344</v>
      </c>
      <c r="N12" s="56">
        <v>359</v>
      </c>
      <c r="O12" s="24">
        <f t="shared" si="0"/>
        <v>414.58333333333331</v>
      </c>
    </row>
    <row r="13" spans="1:28" ht="15" x14ac:dyDescent="0.25">
      <c r="A13" s="11" t="s">
        <v>29</v>
      </c>
      <c r="B13" s="12"/>
      <c r="C13" s="23">
        <v>330</v>
      </c>
      <c r="D13" s="23">
        <v>351</v>
      </c>
      <c r="E13" s="23">
        <v>313</v>
      </c>
      <c r="F13" s="23">
        <v>238</v>
      </c>
      <c r="G13" s="23">
        <v>181</v>
      </c>
      <c r="H13" s="23">
        <v>186</v>
      </c>
      <c r="I13" s="23">
        <v>197</v>
      </c>
      <c r="J13" s="23">
        <v>205</v>
      </c>
      <c r="K13" s="23">
        <v>195</v>
      </c>
      <c r="L13" s="23">
        <v>210</v>
      </c>
      <c r="M13" s="23">
        <v>336</v>
      </c>
      <c r="N13" s="56">
        <v>371</v>
      </c>
      <c r="O13" s="24">
        <f t="shared" si="0"/>
        <v>259.41666666666669</v>
      </c>
    </row>
    <row r="14" spans="1:28" ht="15" x14ac:dyDescent="0.25">
      <c r="A14" s="11" t="s">
        <v>30</v>
      </c>
      <c r="B14" s="12"/>
      <c r="C14" s="23">
        <v>1758</v>
      </c>
      <c r="D14" s="23">
        <v>1753</v>
      </c>
      <c r="E14" s="23">
        <v>1576</v>
      </c>
      <c r="F14" s="23">
        <v>959</v>
      </c>
      <c r="G14" s="23">
        <v>380</v>
      </c>
      <c r="H14" s="23">
        <v>279</v>
      </c>
      <c r="I14" s="23">
        <v>230</v>
      </c>
      <c r="J14" s="23">
        <v>217</v>
      </c>
      <c r="K14" s="23">
        <v>229</v>
      </c>
      <c r="L14" s="23">
        <v>314</v>
      </c>
      <c r="M14" s="23">
        <v>1609</v>
      </c>
      <c r="N14" s="56">
        <v>1848</v>
      </c>
      <c r="O14" s="24">
        <f t="shared" si="0"/>
        <v>929.33333333333337</v>
      </c>
    </row>
    <row r="15" spans="1:28" ht="15" x14ac:dyDescent="0.25">
      <c r="A15" s="11" t="s">
        <v>20</v>
      </c>
      <c r="B15" s="12"/>
      <c r="C15" s="23">
        <v>73</v>
      </c>
      <c r="D15" s="23">
        <v>76</v>
      </c>
      <c r="E15" s="23">
        <v>68</v>
      </c>
      <c r="F15" s="23">
        <v>41</v>
      </c>
      <c r="G15" s="23">
        <v>18</v>
      </c>
      <c r="H15" s="23">
        <v>11</v>
      </c>
      <c r="I15" s="23">
        <v>9</v>
      </c>
      <c r="J15" s="23">
        <v>10</v>
      </c>
      <c r="K15" s="23">
        <v>11</v>
      </c>
      <c r="L15" s="23">
        <v>18</v>
      </c>
      <c r="M15" s="23">
        <v>72</v>
      </c>
      <c r="N15" s="56">
        <v>67</v>
      </c>
      <c r="O15" s="24">
        <f t="shared" si="0"/>
        <v>39.5</v>
      </c>
    </row>
    <row r="16" spans="1:28" ht="15" x14ac:dyDescent="0.25">
      <c r="A16" s="11" t="s">
        <v>21</v>
      </c>
      <c r="B16" s="12"/>
      <c r="C16" s="23">
        <v>3</v>
      </c>
      <c r="D16" s="23">
        <v>3</v>
      </c>
      <c r="E16" s="23">
        <v>5</v>
      </c>
      <c r="F16" s="23">
        <v>4</v>
      </c>
      <c r="G16" s="23">
        <v>4</v>
      </c>
      <c r="H16" s="23">
        <v>7</v>
      </c>
      <c r="I16" s="23">
        <v>10</v>
      </c>
      <c r="J16" s="23">
        <v>9</v>
      </c>
      <c r="K16" s="23">
        <v>8</v>
      </c>
      <c r="L16" s="23">
        <v>7</v>
      </c>
      <c r="M16" s="23">
        <v>7</v>
      </c>
      <c r="N16" s="56">
        <v>8</v>
      </c>
      <c r="O16" s="24">
        <f t="shared" si="0"/>
        <v>6.25</v>
      </c>
    </row>
    <row r="17" spans="1:17" ht="15" x14ac:dyDescent="0.25">
      <c r="A17" s="11" t="s">
        <v>22</v>
      </c>
      <c r="B17" s="12"/>
      <c r="C17" s="23">
        <v>404</v>
      </c>
      <c r="D17" s="23">
        <v>401</v>
      </c>
      <c r="E17" s="23">
        <v>412</v>
      </c>
      <c r="F17" s="23">
        <v>314</v>
      </c>
      <c r="G17" s="23">
        <v>234</v>
      </c>
      <c r="H17" s="23">
        <v>320</v>
      </c>
      <c r="I17" s="23">
        <v>347</v>
      </c>
      <c r="J17" s="23">
        <v>315</v>
      </c>
      <c r="K17" s="23">
        <v>214</v>
      </c>
      <c r="L17" s="23">
        <v>232</v>
      </c>
      <c r="M17" s="23">
        <v>416</v>
      </c>
      <c r="N17" s="56">
        <v>513</v>
      </c>
      <c r="O17" s="24">
        <f t="shared" si="0"/>
        <v>343.5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3326</v>
      </c>
      <c r="D20" s="23">
        <f>SUM(D7:D19)</f>
        <v>3365</v>
      </c>
      <c r="E20" s="23">
        <f t="shared" si="1"/>
        <v>3160</v>
      </c>
      <c r="F20" s="23">
        <f t="shared" si="1"/>
        <v>2293</v>
      </c>
      <c r="G20" s="23">
        <f t="shared" si="1"/>
        <v>1512</v>
      </c>
      <c r="H20" s="23">
        <f t="shared" si="1"/>
        <v>1450</v>
      </c>
      <c r="I20" s="23">
        <f t="shared" si="1"/>
        <v>1379</v>
      </c>
      <c r="J20" s="46">
        <f t="shared" si="1"/>
        <v>1279</v>
      </c>
      <c r="K20" s="23">
        <f t="shared" si="1"/>
        <v>1192</v>
      </c>
      <c r="L20" s="23">
        <f t="shared" si="1"/>
        <v>1313</v>
      </c>
      <c r="M20" s="23">
        <f t="shared" si="1"/>
        <v>3017</v>
      </c>
      <c r="N20" s="23">
        <f t="shared" si="1"/>
        <v>3364</v>
      </c>
      <c r="O20" s="24">
        <f t="shared" si="0"/>
        <v>2220.8333333333335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3" spans="1:1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">
      <c r="A26" s="4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ht="13.5" thickBot="1" x14ac:dyDescent="0.25"/>
    <row r="29" spans="1:17" x14ac:dyDescent="0.2">
      <c r="A29" s="7" t="s">
        <v>0</v>
      </c>
      <c r="B29" s="8"/>
      <c r="C29" s="9" t="s">
        <v>1</v>
      </c>
      <c r="D29" s="28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29" t="s">
        <v>10</v>
      </c>
      <c r="M29" s="9" t="s">
        <v>11</v>
      </c>
      <c r="N29" s="9" t="s">
        <v>12</v>
      </c>
      <c r="O29" s="20" t="s">
        <v>13</v>
      </c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1" t="s">
        <v>31</v>
      </c>
    </row>
    <row r="31" spans="1:17" ht="13.5" thickBot="1" x14ac:dyDescent="0.25">
      <c r="A31" s="43"/>
      <c r="B31" s="44"/>
      <c r="C31" s="44"/>
      <c r="D31" s="1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9" t="s">
        <v>53</v>
      </c>
    </row>
    <row r="32" spans="1:17" ht="15" x14ac:dyDescent="0.25">
      <c r="A32" s="31" t="s">
        <v>15</v>
      </c>
      <c r="B32" s="8"/>
      <c r="C32" s="41"/>
      <c r="E32" s="25"/>
      <c r="F32" s="25"/>
      <c r="G32" s="25"/>
      <c r="H32" s="25"/>
      <c r="I32" s="25"/>
      <c r="J32" s="25"/>
      <c r="K32" s="25"/>
      <c r="L32" s="25"/>
      <c r="M32" s="25">
        <v>57</v>
      </c>
      <c r="N32" s="25">
        <v>44</v>
      </c>
      <c r="O32" s="24">
        <f>SUM(C32:N32)/2</f>
        <v>50.5</v>
      </c>
    </row>
    <row r="33" spans="1:15" ht="15" x14ac:dyDescent="0.25">
      <c r="A33" s="11" t="s">
        <v>16</v>
      </c>
      <c r="B33" s="12"/>
      <c r="C33" s="42"/>
      <c r="E33" s="23"/>
      <c r="F33" s="23"/>
      <c r="G33" s="23"/>
      <c r="H33" s="23"/>
      <c r="I33" s="23"/>
      <c r="J33" s="23"/>
      <c r="K33" s="23"/>
      <c r="L33" s="23"/>
      <c r="M33" s="23">
        <v>3</v>
      </c>
      <c r="N33" s="23">
        <v>4</v>
      </c>
      <c r="O33" s="24">
        <f t="shared" ref="O33:O45" si="2">SUM(C33:N33)/2</f>
        <v>3.5</v>
      </c>
    </row>
    <row r="34" spans="1:15" ht="15" x14ac:dyDescent="0.25">
      <c r="A34" s="11" t="s">
        <v>17</v>
      </c>
      <c r="B34" s="12"/>
      <c r="C34" s="42"/>
      <c r="E34" s="23"/>
      <c r="F34" s="23"/>
      <c r="G34" s="23"/>
      <c r="H34" s="23"/>
      <c r="I34" s="23"/>
      <c r="J34" s="23"/>
      <c r="K34" s="23"/>
      <c r="L34" s="23"/>
      <c r="M34" s="23">
        <v>0</v>
      </c>
      <c r="N34" s="23">
        <v>1</v>
      </c>
      <c r="O34" s="24">
        <f t="shared" si="2"/>
        <v>0.5</v>
      </c>
    </row>
    <row r="35" spans="1:15" ht="15" x14ac:dyDescent="0.25">
      <c r="A35" s="11" t="s">
        <v>18</v>
      </c>
      <c r="B35" s="12"/>
      <c r="C35" s="42"/>
      <c r="E35" s="23"/>
      <c r="F35" s="23"/>
      <c r="G35" s="23"/>
      <c r="H35" s="23"/>
      <c r="I35" s="23"/>
      <c r="J35" s="23"/>
      <c r="K35" s="23"/>
      <c r="L35" s="23"/>
      <c r="M35" s="23">
        <v>44</v>
      </c>
      <c r="N35" s="23">
        <v>40</v>
      </c>
      <c r="O35" s="24">
        <f t="shared" si="2"/>
        <v>42</v>
      </c>
    </row>
    <row r="36" spans="1:15" ht="15" x14ac:dyDescent="0.25">
      <c r="A36" s="11" t="s">
        <v>19</v>
      </c>
      <c r="B36" s="12"/>
      <c r="C36" s="42"/>
      <c r="E36" s="23"/>
      <c r="F36" s="23"/>
      <c r="G36" s="23"/>
      <c r="H36" s="23"/>
      <c r="I36" s="23"/>
      <c r="J36" s="23"/>
      <c r="K36" s="23"/>
      <c r="L36" s="23"/>
      <c r="M36" s="23">
        <v>0</v>
      </c>
      <c r="N36" s="23">
        <v>0</v>
      </c>
      <c r="O36" s="24">
        <f t="shared" si="2"/>
        <v>0</v>
      </c>
    </row>
    <row r="37" spans="1:15" ht="15" x14ac:dyDescent="0.25">
      <c r="A37" s="50" t="s">
        <v>33</v>
      </c>
      <c r="B37" s="12"/>
      <c r="C37" s="42"/>
      <c r="E37" s="23"/>
      <c r="F37" s="23"/>
      <c r="G37" s="23"/>
      <c r="H37" s="23"/>
      <c r="I37" s="23"/>
      <c r="J37" s="23"/>
      <c r="K37" s="23"/>
      <c r="L37" s="23"/>
      <c r="M37" s="23">
        <v>28</v>
      </c>
      <c r="N37" s="23">
        <v>32</v>
      </c>
      <c r="O37" s="24">
        <f t="shared" si="2"/>
        <v>30</v>
      </c>
    </row>
    <row r="38" spans="1:15" ht="15" x14ac:dyDescent="0.25">
      <c r="A38" s="11" t="s">
        <v>29</v>
      </c>
      <c r="B38" s="12"/>
      <c r="C38" s="42"/>
      <c r="E38" s="23"/>
      <c r="F38" s="23"/>
      <c r="G38" s="23"/>
      <c r="H38" s="23"/>
      <c r="I38" s="23"/>
      <c r="J38" s="23"/>
      <c r="K38" s="23"/>
      <c r="L38" s="23"/>
      <c r="M38" s="23">
        <v>233</v>
      </c>
      <c r="N38" s="23">
        <v>264</v>
      </c>
      <c r="O38" s="24">
        <f t="shared" si="2"/>
        <v>248.5</v>
      </c>
    </row>
    <row r="39" spans="1:15" ht="15" x14ac:dyDescent="0.25">
      <c r="A39" s="11" t="s">
        <v>30</v>
      </c>
      <c r="B39" s="12"/>
      <c r="C39" s="42"/>
      <c r="E39" s="23"/>
      <c r="F39" s="23"/>
      <c r="G39" s="23"/>
      <c r="H39" s="23"/>
      <c r="I39" s="23"/>
      <c r="J39" s="23"/>
      <c r="K39" s="23"/>
      <c r="L39" s="23"/>
      <c r="M39" s="23">
        <v>1046</v>
      </c>
      <c r="N39" s="23">
        <v>1232</v>
      </c>
      <c r="O39" s="24">
        <f t="shared" si="2"/>
        <v>1139</v>
      </c>
    </row>
    <row r="40" spans="1:15" ht="15" x14ac:dyDescent="0.25">
      <c r="A40" s="11" t="s">
        <v>20</v>
      </c>
      <c r="B40" s="12"/>
      <c r="C40" s="42"/>
      <c r="E40" s="23"/>
      <c r="F40" s="23"/>
      <c r="G40" s="23"/>
      <c r="H40" s="23"/>
      <c r="I40" s="23"/>
      <c r="J40" s="23"/>
      <c r="K40" s="23"/>
      <c r="L40" s="23"/>
      <c r="M40" s="23">
        <v>33</v>
      </c>
      <c r="N40" s="23">
        <v>8</v>
      </c>
      <c r="O40" s="24">
        <f t="shared" si="2"/>
        <v>20.5</v>
      </c>
    </row>
    <row r="41" spans="1:15" ht="15" x14ac:dyDescent="0.25">
      <c r="A41" s="11" t="s">
        <v>21</v>
      </c>
      <c r="B41" s="12"/>
      <c r="C41" s="42"/>
      <c r="E41" s="23"/>
      <c r="F41" s="23"/>
      <c r="G41" s="23"/>
      <c r="H41" s="23"/>
      <c r="I41" s="23"/>
      <c r="J41" s="23"/>
      <c r="K41" s="23"/>
      <c r="L41" s="23"/>
      <c r="M41" s="23">
        <v>5</v>
      </c>
      <c r="N41" s="23">
        <v>6</v>
      </c>
      <c r="O41" s="24">
        <f t="shared" si="2"/>
        <v>5.5</v>
      </c>
    </row>
    <row r="42" spans="1:15" ht="15" x14ac:dyDescent="0.25">
      <c r="A42" s="11" t="s">
        <v>22</v>
      </c>
      <c r="B42" s="12"/>
      <c r="C42" s="42"/>
      <c r="E42" s="23"/>
      <c r="F42" s="23"/>
      <c r="G42" s="23"/>
      <c r="H42" s="23"/>
      <c r="I42" s="23"/>
      <c r="J42" s="23"/>
      <c r="K42" s="23"/>
      <c r="L42" s="23"/>
      <c r="M42" s="23">
        <v>232</v>
      </c>
      <c r="N42" s="23">
        <f>12+7+16+67+78+24+15+43+33+4</f>
        <v>299</v>
      </c>
      <c r="O42" s="24">
        <f t="shared" si="2"/>
        <v>265.5</v>
      </c>
    </row>
    <row r="43" spans="1:15" ht="15.75" thickBot="1" x14ac:dyDescent="0.3">
      <c r="A43" s="14"/>
      <c r="B43" s="1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5"/>
    </row>
    <row r="44" spans="1:15" ht="15" x14ac:dyDescent="0.25">
      <c r="A44" s="7"/>
      <c r="B44" s="8"/>
      <c r="C44" s="25"/>
      <c r="D44" s="25"/>
      <c r="E44" s="25"/>
      <c r="F44" s="25"/>
      <c r="G44" s="25" t="s">
        <v>23</v>
      </c>
      <c r="H44" s="25"/>
      <c r="I44" s="25"/>
      <c r="J44" s="25"/>
      <c r="K44" s="25"/>
      <c r="L44" s="25"/>
      <c r="M44" s="25"/>
      <c r="N44" s="25"/>
      <c r="O44" s="39"/>
    </row>
    <row r="45" spans="1:15" ht="15" x14ac:dyDescent="0.25">
      <c r="A45" s="11" t="s">
        <v>24</v>
      </c>
      <c r="B45" s="12"/>
      <c r="C45" s="23">
        <f t="shared" ref="C45:N45" si="3">SUM(C32:C44)</f>
        <v>0</v>
      </c>
      <c r="D45" s="23">
        <f>SUM(D32:D42)</f>
        <v>0</v>
      </c>
      <c r="E45" s="23">
        <f t="shared" si="3"/>
        <v>0</v>
      </c>
      <c r="F45" s="23">
        <f t="shared" si="3"/>
        <v>0</v>
      </c>
      <c r="G45" s="23">
        <f>SUM(G32:G44)</f>
        <v>0</v>
      </c>
      <c r="H45" s="23">
        <f t="shared" si="3"/>
        <v>0</v>
      </c>
      <c r="I45" s="23">
        <f t="shared" si="3"/>
        <v>0</v>
      </c>
      <c r="J45" s="23">
        <f t="shared" si="3"/>
        <v>0</v>
      </c>
      <c r="K45" s="23">
        <f t="shared" si="3"/>
        <v>0</v>
      </c>
      <c r="L45" s="23">
        <f t="shared" si="3"/>
        <v>0</v>
      </c>
      <c r="M45" s="23">
        <f t="shared" si="3"/>
        <v>1681</v>
      </c>
      <c r="N45" s="23">
        <f t="shared" si="3"/>
        <v>1930</v>
      </c>
      <c r="O45" s="24">
        <f t="shared" si="2"/>
        <v>1805.5</v>
      </c>
    </row>
    <row r="46" spans="1:15" ht="15.75" thickBot="1" x14ac:dyDescent="0.3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5" t="s">
        <v>23</v>
      </c>
    </row>
    <row r="47" spans="1:15" ht="15" x14ac:dyDescent="0.25">
      <c r="A47" s="31" t="s">
        <v>27</v>
      </c>
      <c r="B47" s="8"/>
      <c r="C47" s="32">
        <f t="shared" ref="C47:O47" si="4">C45/C20</f>
        <v>0</v>
      </c>
      <c r="D47" s="32">
        <f t="shared" si="4"/>
        <v>0</v>
      </c>
      <c r="E47" s="32">
        <f t="shared" si="4"/>
        <v>0</v>
      </c>
      <c r="F47" s="32">
        <f t="shared" si="4"/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>
        <f t="shared" si="4"/>
        <v>0.55717600265164069</v>
      </c>
      <c r="N47" s="32">
        <f t="shared" si="4"/>
        <v>0.57372175980975026</v>
      </c>
      <c r="O47" s="33">
        <f t="shared" si="4"/>
        <v>0.81298311444652904</v>
      </c>
    </row>
    <row r="48" spans="1:15" ht="13.5" thickBot="1" x14ac:dyDescent="0.25">
      <c r="A48" s="22" t="s">
        <v>28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2" t="s">
        <v>43</v>
      </c>
      <c r="B52" s="1"/>
      <c r="C52" s="1"/>
      <c r="D52" s="1"/>
      <c r="E52" s="1"/>
      <c r="F52" s="1"/>
      <c r="G52" s="38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2"/>
      <c r="B53" s="1"/>
      <c r="C53" s="1"/>
      <c r="D53" s="1">
        <v>2008</v>
      </c>
      <c r="E53" s="1"/>
      <c r="F53" s="53">
        <v>78994</v>
      </c>
      <c r="G53" s="38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36"/>
      <c r="B54" s="1"/>
      <c r="C54" s="1"/>
      <c r="D54" s="1"/>
      <c r="E54" s="1"/>
      <c r="F54" s="1"/>
      <c r="G54" s="38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51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2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topLeftCell="A6" zoomScale="70" workbookViewId="0">
      <selection activeCell="M32" sqref="M32:M43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47</v>
      </c>
    </row>
    <row r="7" spans="1:28" ht="15" x14ac:dyDescent="0.25">
      <c r="A7" s="31" t="s">
        <v>15</v>
      </c>
      <c r="B7" s="8"/>
      <c r="C7" s="25">
        <v>121</v>
      </c>
      <c r="D7" s="25">
        <v>112</v>
      </c>
      <c r="E7" s="25">
        <v>130</v>
      </c>
      <c r="F7" s="25">
        <v>102</v>
      </c>
      <c r="G7" s="25">
        <v>103</v>
      </c>
      <c r="H7" s="25">
        <v>86</v>
      </c>
      <c r="I7" s="25">
        <v>97</v>
      </c>
      <c r="J7" s="48">
        <v>95</v>
      </c>
      <c r="K7" s="25">
        <v>109</v>
      </c>
      <c r="L7" s="25">
        <v>103</v>
      </c>
      <c r="M7" s="25"/>
      <c r="N7" s="25"/>
      <c r="O7" s="39">
        <f>+SUM(C7:N7)/12</f>
        <v>88.166666666666671</v>
      </c>
    </row>
    <row r="8" spans="1:28" ht="15" x14ac:dyDescent="0.25">
      <c r="A8" s="11" t="s">
        <v>16</v>
      </c>
      <c r="B8" s="12"/>
      <c r="C8" s="23">
        <v>9</v>
      </c>
      <c r="D8" s="23">
        <v>9</v>
      </c>
      <c r="E8" s="23">
        <v>10</v>
      </c>
      <c r="F8" s="23">
        <v>11</v>
      </c>
      <c r="G8" s="23">
        <v>10</v>
      </c>
      <c r="H8" s="23">
        <v>8</v>
      </c>
      <c r="I8" s="23">
        <v>7</v>
      </c>
      <c r="J8" s="23">
        <v>6</v>
      </c>
      <c r="K8" s="23">
        <v>8</v>
      </c>
      <c r="L8" s="23">
        <v>8</v>
      </c>
      <c r="M8" s="23"/>
      <c r="N8" s="23"/>
      <c r="O8" s="24">
        <f t="shared" ref="O8:O20" si="0">+SUM(C8:N8)/12</f>
        <v>7.166666666666667</v>
      </c>
    </row>
    <row r="9" spans="1:28" ht="15" x14ac:dyDescent="0.25">
      <c r="A9" s="11" t="s">
        <v>17</v>
      </c>
      <c r="B9" s="12"/>
      <c r="C9" s="23">
        <v>2</v>
      </c>
      <c r="D9" s="23">
        <v>2</v>
      </c>
      <c r="E9" s="23">
        <v>2</v>
      </c>
      <c r="F9" s="23">
        <v>2</v>
      </c>
      <c r="G9" s="23">
        <v>3</v>
      </c>
      <c r="H9" s="23">
        <v>1</v>
      </c>
      <c r="I9" s="23">
        <v>2</v>
      </c>
      <c r="J9" s="23">
        <v>1</v>
      </c>
      <c r="K9" s="23">
        <v>1</v>
      </c>
      <c r="L9" s="23">
        <v>1</v>
      </c>
      <c r="M9" s="23"/>
      <c r="N9" s="23"/>
      <c r="O9" s="24">
        <f t="shared" si="0"/>
        <v>1.4166666666666667</v>
      </c>
    </row>
    <row r="10" spans="1:28" ht="15" x14ac:dyDescent="0.25">
      <c r="A10" s="11" t="s">
        <v>18</v>
      </c>
      <c r="B10" s="12"/>
      <c r="C10" s="23">
        <v>64</v>
      </c>
      <c r="D10" s="23">
        <v>70</v>
      </c>
      <c r="E10" s="23">
        <v>74</v>
      </c>
      <c r="F10" s="23">
        <v>55</v>
      </c>
      <c r="G10" s="23">
        <v>61</v>
      </c>
      <c r="H10" s="23">
        <v>54</v>
      </c>
      <c r="I10" s="23">
        <v>63</v>
      </c>
      <c r="J10" s="23">
        <v>66</v>
      </c>
      <c r="K10" s="23">
        <v>83</v>
      </c>
      <c r="L10" s="23">
        <v>87</v>
      </c>
      <c r="M10" s="23"/>
      <c r="N10" s="23"/>
      <c r="O10" s="24">
        <f t="shared" si="0"/>
        <v>56.416666666666664</v>
      </c>
    </row>
    <row r="11" spans="1:28" ht="15" x14ac:dyDescent="0.25">
      <c r="A11" s="11" t="s">
        <v>19</v>
      </c>
      <c r="B11" s="12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/>
      <c r="N11" s="23"/>
      <c r="O11" s="24">
        <f t="shared" si="0"/>
        <v>0.41666666666666669</v>
      </c>
    </row>
    <row r="12" spans="1:28" ht="15" x14ac:dyDescent="0.25">
      <c r="A12" s="50" t="s">
        <v>33</v>
      </c>
      <c r="B12" s="12"/>
      <c r="C12" s="23">
        <v>190</v>
      </c>
      <c r="D12" s="23">
        <v>242</v>
      </c>
      <c r="E12" s="23">
        <v>312</v>
      </c>
      <c r="F12" s="23">
        <v>324</v>
      </c>
      <c r="G12" s="23">
        <v>360</v>
      </c>
      <c r="H12" s="23">
        <v>349</v>
      </c>
      <c r="I12" s="23">
        <v>350</v>
      </c>
      <c r="J12" s="23">
        <v>339</v>
      </c>
      <c r="K12" s="23">
        <v>401</v>
      </c>
      <c r="L12" s="23">
        <v>414</v>
      </c>
      <c r="M12" s="23"/>
      <c r="N12" s="23"/>
      <c r="O12" s="24">
        <f t="shared" si="0"/>
        <v>273.41666666666669</v>
      </c>
    </row>
    <row r="13" spans="1:28" ht="15" x14ac:dyDescent="0.25">
      <c r="A13" s="11" t="s">
        <v>29</v>
      </c>
      <c r="B13" s="12"/>
      <c r="C13" s="23">
        <v>222</v>
      </c>
      <c r="D13" s="23">
        <v>245</v>
      </c>
      <c r="E13" s="23">
        <v>225</v>
      </c>
      <c r="F13" s="23">
        <v>164</v>
      </c>
      <c r="G13" s="23">
        <v>136</v>
      </c>
      <c r="H13" s="23">
        <v>164</v>
      </c>
      <c r="I13" s="23">
        <v>186</v>
      </c>
      <c r="J13" s="23">
        <v>167</v>
      </c>
      <c r="K13" s="23">
        <v>174</v>
      </c>
      <c r="L13" s="23">
        <v>191</v>
      </c>
      <c r="M13" s="23"/>
      <c r="N13" s="23"/>
      <c r="O13" s="24">
        <f t="shared" si="0"/>
        <v>156.16666666666666</v>
      </c>
    </row>
    <row r="14" spans="1:28" ht="15" x14ac:dyDescent="0.25">
      <c r="A14" s="11" t="s">
        <v>30</v>
      </c>
      <c r="B14" s="12"/>
      <c r="C14" s="23">
        <v>1494</v>
      </c>
      <c r="D14" s="23">
        <v>1493</v>
      </c>
      <c r="E14" s="23">
        <v>1374</v>
      </c>
      <c r="F14" s="23">
        <v>810</v>
      </c>
      <c r="G14" s="23">
        <v>319</v>
      </c>
      <c r="H14" s="23">
        <v>206</v>
      </c>
      <c r="I14" s="23">
        <v>167</v>
      </c>
      <c r="J14" s="23">
        <v>166</v>
      </c>
      <c r="K14" s="23">
        <v>218</v>
      </c>
      <c r="L14" s="23">
        <v>335</v>
      </c>
      <c r="M14" s="23"/>
      <c r="N14" s="23"/>
      <c r="O14" s="24">
        <f t="shared" si="0"/>
        <v>548.5</v>
      </c>
    </row>
    <row r="15" spans="1:28" ht="15" x14ac:dyDescent="0.25">
      <c r="A15" s="11" t="s">
        <v>20</v>
      </c>
      <c r="B15" s="12"/>
      <c r="C15" s="23">
        <v>71</v>
      </c>
      <c r="D15" s="23">
        <v>73</v>
      </c>
      <c r="E15" s="23">
        <v>65</v>
      </c>
      <c r="F15" s="23">
        <v>40</v>
      </c>
      <c r="G15" s="23">
        <v>23</v>
      </c>
      <c r="H15" s="23">
        <v>22</v>
      </c>
      <c r="I15" s="23">
        <v>19</v>
      </c>
      <c r="J15" s="23">
        <v>14</v>
      </c>
      <c r="K15" s="23">
        <v>17</v>
      </c>
      <c r="L15" s="23">
        <v>20</v>
      </c>
      <c r="M15" s="23"/>
      <c r="N15" s="23"/>
      <c r="O15" s="24">
        <f t="shared" si="0"/>
        <v>30.333333333333332</v>
      </c>
    </row>
    <row r="16" spans="1:28" ht="15" x14ac:dyDescent="0.25">
      <c r="A16" s="11" t="s">
        <v>21</v>
      </c>
      <c r="B16" s="12"/>
      <c r="C16" s="23">
        <v>3</v>
      </c>
      <c r="D16" s="23">
        <v>1</v>
      </c>
      <c r="E16" s="23">
        <v>5</v>
      </c>
      <c r="F16" s="23">
        <v>6</v>
      </c>
      <c r="G16" s="23">
        <v>5</v>
      </c>
      <c r="H16" s="23">
        <v>6</v>
      </c>
      <c r="I16" s="23">
        <v>5</v>
      </c>
      <c r="J16" s="23">
        <v>7</v>
      </c>
      <c r="K16" s="23">
        <v>8</v>
      </c>
      <c r="L16" s="23">
        <v>6</v>
      </c>
      <c r="M16" s="23"/>
      <c r="N16" s="23"/>
      <c r="O16" s="24">
        <f t="shared" si="0"/>
        <v>4.333333333333333</v>
      </c>
    </row>
    <row r="17" spans="1:17" ht="15" x14ac:dyDescent="0.25">
      <c r="A17" s="11" t="s">
        <v>22</v>
      </c>
      <c r="B17" s="12"/>
      <c r="C17" s="23">
        <v>317</v>
      </c>
      <c r="D17" s="23">
        <v>288</v>
      </c>
      <c r="E17" s="23">
        <v>280</v>
      </c>
      <c r="F17" s="23">
        <v>208</v>
      </c>
      <c r="G17" s="23">
        <v>152</v>
      </c>
      <c r="H17" s="23">
        <v>244</v>
      </c>
      <c r="I17" s="23">
        <v>283</v>
      </c>
      <c r="J17" s="23">
        <v>277</v>
      </c>
      <c r="K17" s="23">
        <v>216</v>
      </c>
      <c r="L17" s="23">
        <v>226</v>
      </c>
      <c r="M17" s="23"/>
      <c r="N17" s="23"/>
      <c r="O17" s="24">
        <f t="shared" si="0"/>
        <v>207.58333333333334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2493</v>
      </c>
      <c r="D20" s="23">
        <f>SUM(D7:D19)</f>
        <v>2535</v>
      </c>
      <c r="E20" s="23">
        <f t="shared" si="1"/>
        <v>2477</v>
      </c>
      <c r="F20" s="23">
        <f t="shared" si="1"/>
        <v>1722</v>
      </c>
      <c r="G20" s="23">
        <f t="shared" si="1"/>
        <v>1172</v>
      </c>
      <c r="H20" s="23">
        <f t="shared" si="1"/>
        <v>1141</v>
      </c>
      <c r="I20" s="23">
        <f t="shared" si="1"/>
        <v>1180</v>
      </c>
      <c r="J20" s="46">
        <f t="shared" si="1"/>
        <v>1139</v>
      </c>
      <c r="K20" s="23">
        <f t="shared" si="1"/>
        <v>1236</v>
      </c>
      <c r="L20" s="23">
        <f t="shared" si="1"/>
        <v>1392</v>
      </c>
      <c r="M20" s="23">
        <f t="shared" si="1"/>
        <v>0</v>
      </c>
      <c r="N20" s="23">
        <f t="shared" si="1"/>
        <v>0</v>
      </c>
      <c r="O20" s="24">
        <f t="shared" si="0"/>
        <v>1373.9166666666667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3" spans="1:1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">
      <c r="A26" s="4" t="s">
        <v>48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ht="13.5" thickBot="1" x14ac:dyDescent="0.25"/>
    <row r="29" spans="1:17" x14ac:dyDescent="0.2">
      <c r="A29" s="7" t="s">
        <v>0</v>
      </c>
      <c r="B29" s="8"/>
      <c r="C29" s="9" t="s">
        <v>1</v>
      </c>
      <c r="D29" s="28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29" t="s">
        <v>10</v>
      </c>
      <c r="M29" s="9" t="s">
        <v>11</v>
      </c>
      <c r="N29" s="9" t="s">
        <v>12</v>
      </c>
      <c r="O29" s="20" t="s">
        <v>13</v>
      </c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1" t="s">
        <v>31</v>
      </c>
    </row>
    <row r="31" spans="1:17" ht="13.5" thickBot="1" x14ac:dyDescent="0.25">
      <c r="A31" s="43"/>
      <c r="B31" s="44"/>
      <c r="C31" s="44"/>
      <c r="D31" s="1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9" t="s">
        <v>46</v>
      </c>
    </row>
    <row r="32" spans="1:17" ht="15" x14ac:dyDescent="0.25">
      <c r="A32" s="31" t="s">
        <v>15</v>
      </c>
      <c r="B32" s="8"/>
      <c r="C32" s="4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>
        <f>SUM(C32:N32)/12</f>
        <v>0</v>
      </c>
    </row>
    <row r="33" spans="1:15" ht="15" x14ac:dyDescent="0.25">
      <c r="A33" s="11" t="s">
        <v>16</v>
      </c>
      <c r="B33" s="12"/>
      <c r="C33" s="4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>
        <f t="shared" ref="O33:O45" si="2">SUM(C33:N33)/12</f>
        <v>0</v>
      </c>
    </row>
    <row r="34" spans="1:15" ht="15" x14ac:dyDescent="0.25">
      <c r="A34" s="11" t="s">
        <v>17</v>
      </c>
      <c r="B34" s="12"/>
      <c r="C34" s="4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>
        <f t="shared" si="2"/>
        <v>0</v>
      </c>
    </row>
    <row r="35" spans="1:15" ht="15" x14ac:dyDescent="0.25">
      <c r="A35" s="11" t="s">
        <v>18</v>
      </c>
      <c r="B35" s="12"/>
      <c r="C35" s="4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>
        <f t="shared" si="2"/>
        <v>0</v>
      </c>
    </row>
    <row r="36" spans="1:15" ht="15" x14ac:dyDescent="0.25">
      <c r="A36" s="11" t="s">
        <v>19</v>
      </c>
      <c r="B36" s="12"/>
      <c r="C36" s="4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>
        <f t="shared" si="2"/>
        <v>0</v>
      </c>
    </row>
    <row r="37" spans="1:15" ht="15" x14ac:dyDescent="0.25">
      <c r="A37" s="50" t="s">
        <v>33</v>
      </c>
      <c r="B37" s="12"/>
      <c r="C37" s="4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>
        <f t="shared" si="2"/>
        <v>0</v>
      </c>
    </row>
    <row r="38" spans="1:15" ht="15" x14ac:dyDescent="0.25">
      <c r="A38" s="11" t="s">
        <v>29</v>
      </c>
      <c r="B38" s="12"/>
      <c r="C38" s="4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>
        <f t="shared" si="2"/>
        <v>0</v>
      </c>
    </row>
    <row r="39" spans="1:15" ht="15" x14ac:dyDescent="0.25">
      <c r="A39" s="11" t="s">
        <v>30</v>
      </c>
      <c r="B39" s="12"/>
      <c r="C39" s="4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>
        <f t="shared" si="2"/>
        <v>0</v>
      </c>
    </row>
    <row r="40" spans="1:15" ht="15" x14ac:dyDescent="0.25">
      <c r="A40" s="11" t="s">
        <v>20</v>
      </c>
      <c r="B40" s="12"/>
      <c r="C40" s="4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>
        <f t="shared" si="2"/>
        <v>0</v>
      </c>
    </row>
    <row r="41" spans="1:15" ht="15" x14ac:dyDescent="0.25">
      <c r="A41" s="11" t="s">
        <v>21</v>
      </c>
      <c r="B41" s="12"/>
      <c r="C41" s="4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>
        <f t="shared" si="2"/>
        <v>0</v>
      </c>
    </row>
    <row r="42" spans="1:15" ht="15" x14ac:dyDescent="0.25">
      <c r="A42" s="11" t="s">
        <v>22</v>
      </c>
      <c r="B42" s="12"/>
      <c r="C42" s="4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>
        <f t="shared" si="2"/>
        <v>0</v>
      </c>
    </row>
    <row r="43" spans="1:15" ht="15.75" thickBot="1" x14ac:dyDescent="0.3">
      <c r="A43" s="14"/>
      <c r="B43" s="1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5"/>
    </row>
    <row r="44" spans="1:15" ht="15" x14ac:dyDescent="0.25">
      <c r="A44" s="7"/>
      <c r="B44" s="8"/>
      <c r="C44" s="25"/>
      <c r="D44" s="25"/>
      <c r="E44" s="25"/>
      <c r="F44" s="25"/>
      <c r="G44" s="25" t="s">
        <v>23</v>
      </c>
      <c r="H44" s="25"/>
      <c r="I44" s="25"/>
      <c r="J44" s="25"/>
      <c r="K44" s="25"/>
      <c r="L44" s="25"/>
      <c r="M44" s="25"/>
      <c r="N44" s="25"/>
      <c r="O44" s="39"/>
    </row>
    <row r="45" spans="1:15" ht="15" x14ac:dyDescent="0.25">
      <c r="A45" s="11" t="s">
        <v>24</v>
      </c>
      <c r="B45" s="12"/>
      <c r="C45" s="23">
        <f t="shared" ref="C45:N45" si="3">SUM(C32:C44)</f>
        <v>0</v>
      </c>
      <c r="D45" s="23">
        <f>SUM(D32:D42)</f>
        <v>0</v>
      </c>
      <c r="E45" s="23">
        <f t="shared" si="3"/>
        <v>0</v>
      </c>
      <c r="F45" s="23">
        <f t="shared" si="3"/>
        <v>0</v>
      </c>
      <c r="G45" s="23">
        <f>SUM(G32:G44)</f>
        <v>0</v>
      </c>
      <c r="H45" s="23">
        <f t="shared" si="3"/>
        <v>0</v>
      </c>
      <c r="I45" s="23">
        <f t="shared" si="3"/>
        <v>0</v>
      </c>
      <c r="J45" s="23">
        <f t="shared" si="3"/>
        <v>0</v>
      </c>
      <c r="K45" s="23">
        <f t="shared" si="3"/>
        <v>0</v>
      </c>
      <c r="L45" s="23">
        <f t="shared" si="3"/>
        <v>0</v>
      </c>
      <c r="M45" s="23">
        <f t="shared" si="3"/>
        <v>0</v>
      </c>
      <c r="N45" s="23">
        <f t="shared" si="3"/>
        <v>0</v>
      </c>
      <c r="O45" s="24">
        <f t="shared" si="2"/>
        <v>0</v>
      </c>
    </row>
    <row r="46" spans="1:15" ht="15.75" thickBot="1" x14ac:dyDescent="0.3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5" t="s">
        <v>23</v>
      </c>
    </row>
    <row r="47" spans="1:15" ht="15" x14ac:dyDescent="0.25">
      <c r="A47" s="31" t="s">
        <v>27</v>
      </c>
      <c r="B47" s="8"/>
      <c r="C47" s="32">
        <f t="shared" ref="C47:O47" si="4">C45/C20</f>
        <v>0</v>
      </c>
      <c r="D47" s="32">
        <f t="shared" si="4"/>
        <v>0</v>
      </c>
      <c r="E47" s="32">
        <f t="shared" si="4"/>
        <v>0</v>
      </c>
      <c r="F47" s="32">
        <f t="shared" si="4"/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 t="e">
        <f t="shared" si="4"/>
        <v>#DIV/0!</v>
      </c>
      <c r="N47" s="32" t="e">
        <f t="shared" si="4"/>
        <v>#DIV/0!</v>
      </c>
      <c r="O47" s="33">
        <f t="shared" si="4"/>
        <v>0</v>
      </c>
    </row>
    <row r="48" spans="1:15" ht="13.5" thickBot="1" x14ac:dyDescent="0.25">
      <c r="A48" s="22" t="s">
        <v>28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2" t="s">
        <v>52</v>
      </c>
      <c r="B52" s="1"/>
      <c r="C52" s="1"/>
      <c r="D52" s="1"/>
      <c r="E52" s="1"/>
      <c r="F52" s="1"/>
      <c r="G52" s="38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2"/>
      <c r="B53" s="1"/>
      <c r="C53" s="1"/>
      <c r="D53" s="1"/>
      <c r="E53" s="1"/>
      <c r="F53" s="53"/>
      <c r="G53" s="38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36"/>
      <c r="B54" s="1"/>
      <c r="C54" s="1"/>
      <c r="D54" s="1"/>
      <c r="E54" s="1"/>
      <c r="F54" s="1"/>
      <c r="G54" s="38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51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2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topLeftCell="A10" zoomScale="70" workbookViewId="0">
      <selection activeCell="N7" sqref="N7:N17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44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47</v>
      </c>
    </row>
    <row r="7" spans="1:28" ht="15" x14ac:dyDescent="0.25">
      <c r="A7" s="31" t="s">
        <v>15</v>
      </c>
      <c r="B7" s="8"/>
      <c r="C7" s="25">
        <v>267</v>
      </c>
      <c r="D7" s="25">
        <v>308</v>
      </c>
      <c r="E7" s="25">
        <f>73+195</f>
        <v>268</v>
      </c>
      <c r="F7" s="25">
        <v>230</v>
      </c>
      <c r="G7" s="25">
        <v>235</v>
      </c>
      <c r="H7" s="25">
        <v>236</v>
      </c>
      <c r="I7" s="25">
        <v>244</v>
      </c>
      <c r="J7" s="48">
        <v>174</v>
      </c>
      <c r="K7" s="25">
        <v>254</v>
      </c>
      <c r="L7" s="25">
        <v>292</v>
      </c>
      <c r="M7" s="25">
        <v>329</v>
      </c>
      <c r="N7" s="25">
        <v>304</v>
      </c>
      <c r="O7" s="39">
        <f>+SUM(C7:N7)/12</f>
        <v>261.75</v>
      </c>
    </row>
    <row r="8" spans="1:28" ht="15" x14ac:dyDescent="0.25">
      <c r="A8" s="11" t="s">
        <v>16</v>
      </c>
      <c r="B8" s="12"/>
      <c r="C8" s="23">
        <v>16</v>
      </c>
      <c r="D8" s="23">
        <v>21</v>
      </c>
      <c r="E8" s="23">
        <v>17</v>
      </c>
      <c r="F8" s="23">
        <v>14</v>
      </c>
      <c r="G8" s="23">
        <v>9</v>
      </c>
      <c r="H8" s="23">
        <v>12</v>
      </c>
      <c r="I8" s="23">
        <v>9</v>
      </c>
      <c r="J8" s="23">
        <v>8</v>
      </c>
      <c r="K8" s="23">
        <v>11</v>
      </c>
      <c r="L8" s="23">
        <v>14</v>
      </c>
      <c r="M8" s="23">
        <v>16</v>
      </c>
      <c r="N8" s="23">
        <v>19</v>
      </c>
      <c r="O8" s="24">
        <f t="shared" ref="O8:O20" si="0">+SUM(C8:N8)/12</f>
        <v>13.833333333333334</v>
      </c>
    </row>
    <row r="9" spans="1:28" ht="15" x14ac:dyDescent="0.25">
      <c r="A9" s="11" t="s">
        <v>17</v>
      </c>
      <c r="B9" s="12"/>
      <c r="C9" s="23">
        <v>4</v>
      </c>
      <c r="D9" s="23">
        <v>3</v>
      </c>
      <c r="E9" s="23">
        <v>3</v>
      </c>
      <c r="F9" s="23">
        <v>3</v>
      </c>
      <c r="G9" s="23">
        <v>3</v>
      </c>
      <c r="H9" s="23">
        <v>5</v>
      </c>
      <c r="I9" s="23">
        <v>3</v>
      </c>
      <c r="J9" s="23">
        <v>3</v>
      </c>
      <c r="K9" s="23">
        <v>4</v>
      </c>
      <c r="L9" s="23">
        <v>7</v>
      </c>
      <c r="M9" s="23">
        <v>3</v>
      </c>
      <c r="N9" s="23">
        <v>5</v>
      </c>
      <c r="O9" s="24">
        <f t="shared" si="0"/>
        <v>3.8333333333333335</v>
      </c>
    </row>
    <row r="10" spans="1:28" ht="15" x14ac:dyDescent="0.25">
      <c r="A10" s="11" t="s">
        <v>18</v>
      </c>
      <c r="B10" s="12"/>
      <c r="C10" s="23">
        <v>223</v>
      </c>
      <c r="D10" s="23">
        <v>211</v>
      </c>
      <c r="E10" s="23">
        <f>43+164</f>
        <v>207</v>
      </c>
      <c r="F10" s="23">
        <v>200</v>
      </c>
      <c r="G10" s="23">
        <f>22+170</f>
        <v>192</v>
      </c>
      <c r="H10" s="23">
        <v>190</v>
      </c>
      <c r="I10" s="23">
        <v>186</v>
      </c>
      <c r="J10" s="23">
        <v>190</v>
      </c>
      <c r="K10" s="23">
        <v>224</v>
      </c>
      <c r="L10" s="23">
        <v>219</v>
      </c>
      <c r="M10" s="23">
        <v>229</v>
      </c>
      <c r="N10" s="23">
        <v>226</v>
      </c>
      <c r="O10" s="24">
        <f t="shared" si="0"/>
        <v>208.08333333333334</v>
      </c>
    </row>
    <row r="11" spans="1:28" ht="15" x14ac:dyDescent="0.25">
      <c r="A11" s="11" t="s">
        <v>19</v>
      </c>
      <c r="B11" s="12"/>
      <c r="C11" s="23">
        <v>8</v>
      </c>
      <c r="D11" s="23">
        <v>8</v>
      </c>
      <c r="E11" s="23">
        <v>5</v>
      </c>
      <c r="F11" s="23">
        <v>5</v>
      </c>
      <c r="G11" s="23">
        <v>7</v>
      </c>
      <c r="H11" s="23">
        <v>4</v>
      </c>
      <c r="I11" s="23">
        <v>4</v>
      </c>
      <c r="J11" s="23">
        <v>4</v>
      </c>
      <c r="K11" s="23">
        <v>4</v>
      </c>
      <c r="L11" s="23">
        <v>3</v>
      </c>
      <c r="M11" s="23">
        <v>3</v>
      </c>
      <c r="N11" s="23">
        <v>3</v>
      </c>
      <c r="O11" s="24">
        <f t="shared" si="0"/>
        <v>4.833333333333333</v>
      </c>
    </row>
    <row r="12" spans="1:28" ht="15" x14ac:dyDescent="0.25">
      <c r="A12" s="50" t="s">
        <v>33</v>
      </c>
      <c r="B12" s="12"/>
      <c r="C12" s="23">
        <v>204</v>
      </c>
      <c r="D12" s="23">
        <v>223</v>
      </c>
      <c r="E12" s="23">
        <f>41+159</f>
        <v>200</v>
      </c>
      <c r="F12" s="23">
        <v>190</v>
      </c>
      <c r="G12" s="23">
        <v>151</v>
      </c>
      <c r="H12" s="23">
        <v>183</v>
      </c>
      <c r="I12" s="23">
        <v>165</v>
      </c>
      <c r="J12" s="23">
        <v>182</v>
      </c>
      <c r="K12" s="23">
        <v>181</v>
      </c>
      <c r="L12" s="23">
        <v>174</v>
      </c>
      <c r="M12" s="23">
        <v>238</v>
      </c>
      <c r="N12" s="23">
        <v>327</v>
      </c>
      <c r="O12" s="24">
        <f t="shared" si="0"/>
        <v>201.5</v>
      </c>
    </row>
    <row r="13" spans="1:28" ht="15" x14ac:dyDescent="0.25">
      <c r="A13" s="11" t="s">
        <v>29</v>
      </c>
      <c r="B13" s="12"/>
      <c r="C13" s="23">
        <v>625</v>
      </c>
      <c r="D13" s="23">
        <v>583</v>
      </c>
      <c r="E13" s="23">
        <f>148+357</f>
        <v>505</v>
      </c>
      <c r="F13" s="23">
        <v>387</v>
      </c>
      <c r="G13" s="23">
        <v>332</v>
      </c>
      <c r="H13" s="23">
        <v>363</v>
      </c>
      <c r="I13" s="23">
        <v>413</v>
      </c>
      <c r="J13" s="23">
        <v>400</v>
      </c>
      <c r="K13" s="23">
        <v>481</v>
      </c>
      <c r="L13" s="23">
        <v>467</v>
      </c>
      <c r="M13" s="23">
        <v>591</v>
      </c>
      <c r="N13" s="23">
        <v>623</v>
      </c>
      <c r="O13" s="24">
        <f t="shared" si="0"/>
        <v>480.83333333333331</v>
      </c>
    </row>
    <row r="14" spans="1:28" ht="15" x14ac:dyDescent="0.25">
      <c r="A14" s="11" t="s">
        <v>30</v>
      </c>
      <c r="B14" s="12"/>
      <c r="C14" s="23">
        <v>2098</v>
      </c>
      <c r="D14" s="23">
        <v>2063</v>
      </c>
      <c r="E14" s="23">
        <f>1144+629</f>
        <v>1773</v>
      </c>
      <c r="F14" s="23">
        <v>856</v>
      </c>
      <c r="G14" s="23">
        <v>320</v>
      </c>
      <c r="H14" s="23">
        <v>262</v>
      </c>
      <c r="I14" s="23">
        <v>241</v>
      </c>
      <c r="J14" s="23">
        <v>230</v>
      </c>
      <c r="K14" s="23">
        <v>254</v>
      </c>
      <c r="L14" s="23">
        <v>341</v>
      </c>
      <c r="M14" s="23">
        <v>1584</v>
      </c>
      <c r="N14" s="23">
        <v>2048</v>
      </c>
      <c r="O14" s="24">
        <f t="shared" si="0"/>
        <v>1005.8333333333334</v>
      </c>
    </row>
    <row r="15" spans="1:28" ht="15" x14ac:dyDescent="0.25">
      <c r="A15" s="11" t="s">
        <v>20</v>
      </c>
      <c r="B15" s="12"/>
      <c r="C15" s="23">
        <v>222</v>
      </c>
      <c r="D15" s="23">
        <v>204</v>
      </c>
      <c r="E15" s="23">
        <f>39+115</f>
        <v>154</v>
      </c>
      <c r="F15" s="23">
        <v>107</v>
      </c>
      <c r="G15" s="23">
        <v>67</v>
      </c>
      <c r="H15" s="23">
        <v>80</v>
      </c>
      <c r="I15" s="23">
        <v>78</v>
      </c>
      <c r="J15" s="23">
        <v>76</v>
      </c>
      <c r="K15" s="23">
        <v>83</v>
      </c>
      <c r="L15" s="23">
        <v>109</v>
      </c>
      <c r="M15" s="23">
        <v>196</v>
      </c>
      <c r="N15" s="23">
        <v>201</v>
      </c>
      <c r="O15" s="24">
        <f t="shared" si="0"/>
        <v>131.41666666666666</v>
      </c>
    </row>
    <row r="16" spans="1:28" ht="15" x14ac:dyDescent="0.25">
      <c r="A16" s="11" t="s">
        <v>21</v>
      </c>
      <c r="B16" s="12"/>
      <c r="C16" s="23">
        <v>31</v>
      </c>
      <c r="D16" s="23">
        <v>36</v>
      </c>
      <c r="E16" s="23">
        <v>34</v>
      </c>
      <c r="F16" s="23">
        <v>32</v>
      </c>
      <c r="G16" s="23">
        <v>27</v>
      </c>
      <c r="H16" s="23">
        <v>32</v>
      </c>
      <c r="I16" s="23">
        <v>32</v>
      </c>
      <c r="J16" s="23">
        <v>26</v>
      </c>
      <c r="K16" s="23">
        <v>27</v>
      </c>
      <c r="L16" s="23">
        <v>27</v>
      </c>
      <c r="M16" s="23">
        <v>20</v>
      </c>
      <c r="N16" s="23">
        <v>26</v>
      </c>
      <c r="O16" s="24">
        <f t="shared" si="0"/>
        <v>29.166666666666668</v>
      </c>
    </row>
    <row r="17" spans="1:17" ht="15" x14ac:dyDescent="0.25">
      <c r="A17" s="11" t="s">
        <v>22</v>
      </c>
      <c r="B17" s="12"/>
      <c r="C17" s="23">
        <v>777</v>
      </c>
      <c r="D17" s="23">
        <v>748</v>
      </c>
      <c r="E17" s="23">
        <v>678</v>
      </c>
      <c r="F17" s="23">
        <v>573</v>
      </c>
      <c r="G17" s="23">
        <v>454</v>
      </c>
      <c r="H17" s="23">
        <v>794</v>
      </c>
      <c r="I17" s="23">
        <v>947</v>
      </c>
      <c r="J17" s="23">
        <v>775</v>
      </c>
      <c r="K17" s="23">
        <v>582</v>
      </c>
      <c r="L17" s="23">
        <v>503</v>
      </c>
      <c r="M17" s="23">
        <v>689</v>
      </c>
      <c r="N17" s="23">
        <v>983</v>
      </c>
      <c r="O17" s="24">
        <f t="shared" si="0"/>
        <v>708.58333333333337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4475</v>
      </c>
      <c r="D20" s="23">
        <f>SUM(D7:D19)</f>
        <v>4408</v>
      </c>
      <c r="E20" s="23">
        <f t="shared" si="1"/>
        <v>3844</v>
      </c>
      <c r="F20" s="23">
        <f t="shared" si="1"/>
        <v>2597</v>
      </c>
      <c r="G20" s="23">
        <f t="shared" si="1"/>
        <v>1797</v>
      </c>
      <c r="H20" s="23">
        <f t="shared" si="1"/>
        <v>2161</v>
      </c>
      <c r="I20" s="23">
        <f t="shared" si="1"/>
        <v>2322</v>
      </c>
      <c r="J20" s="46">
        <f t="shared" si="1"/>
        <v>2068</v>
      </c>
      <c r="K20" s="23">
        <f t="shared" si="1"/>
        <v>2105</v>
      </c>
      <c r="L20" s="23">
        <f t="shared" si="1"/>
        <v>2156</v>
      </c>
      <c r="M20" s="23">
        <f t="shared" si="1"/>
        <v>3898</v>
      </c>
      <c r="N20" s="23">
        <f t="shared" si="1"/>
        <v>4765</v>
      </c>
      <c r="O20" s="24">
        <f t="shared" si="0"/>
        <v>3049.6666666666665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7" ht="15" x14ac:dyDescent="0.25">
      <c r="A22" s="31" t="s">
        <v>25</v>
      </c>
      <c r="B22" s="8"/>
      <c r="C22" s="34">
        <f>C20/$F$55</f>
        <v>5.6394293779614878E-2</v>
      </c>
      <c r="D22" s="34">
        <f t="shared" ref="D22:O22" si="2">D20/$F$55</f>
        <v>5.5549954632523442E-2</v>
      </c>
      <c r="E22" s="34">
        <f t="shared" si="2"/>
        <v>4.8442383304768626E-2</v>
      </c>
      <c r="F22" s="34">
        <f t="shared" si="2"/>
        <v>3.2727593507410023E-2</v>
      </c>
      <c r="G22" s="34">
        <f t="shared" si="2"/>
        <v>2.2645932049601775E-2</v>
      </c>
      <c r="H22" s="34">
        <f t="shared" si="2"/>
        <v>2.7233088012904527E-2</v>
      </c>
      <c r="I22" s="34">
        <f t="shared" si="2"/>
        <v>2.9262022381288437E-2</v>
      </c>
      <c r="J22" s="34">
        <f t="shared" si="2"/>
        <v>2.6061094868434317E-2</v>
      </c>
      <c r="K22" s="34">
        <f t="shared" si="2"/>
        <v>2.652737171085795E-2</v>
      </c>
      <c r="L22" s="34">
        <f t="shared" si="2"/>
        <v>2.7170077628793227E-2</v>
      </c>
      <c r="M22" s="34">
        <f t="shared" si="2"/>
        <v>4.9122895453170681E-2</v>
      </c>
      <c r="N22" s="34">
        <f t="shared" si="2"/>
        <v>6.0048896058070372E-2</v>
      </c>
      <c r="O22" s="47">
        <f t="shared" si="2"/>
        <v>3.8432133615619854E-2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45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8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9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3"/>
      <c r="B33" s="44"/>
      <c r="C33" s="44"/>
      <c r="D33" s="1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9" t="s">
        <v>46</v>
      </c>
    </row>
    <row r="34" spans="1:15" ht="15" x14ac:dyDescent="0.25">
      <c r="A34" s="31" t="s">
        <v>15</v>
      </c>
      <c r="B34" s="8"/>
      <c r="C34" s="41">
        <v>155</v>
      </c>
      <c r="D34">
        <v>178</v>
      </c>
      <c r="E34" s="25">
        <v>152</v>
      </c>
      <c r="F34" s="25">
        <v>138</v>
      </c>
      <c r="G34" s="25">
        <v>136</v>
      </c>
      <c r="H34" s="25">
        <v>132</v>
      </c>
      <c r="I34" s="25">
        <v>148</v>
      </c>
      <c r="J34" s="25">
        <v>114</v>
      </c>
      <c r="K34" s="25">
        <v>156</v>
      </c>
      <c r="L34" s="25">
        <f>39+135</f>
        <v>174</v>
      </c>
      <c r="M34" s="25">
        <v>181</v>
      </c>
      <c r="N34" s="25">
        <v>159</v>
      </c>
      <c r="O34" s="24">
        <f>SUM(C34:N34)/12</f>
        <v>151.91666666666666</v>
      </c>
    </row>
    <row r="35" spans="1:15" ht="15" x14ac:dyDescent="0.25">
      <c r="A35" s="11" t="s">
        <v>16</v>
      </c>
      <c r="B35" s="12"/>
      <c r="C35" s="42">
        <v>10</v>
      </c>
      <c r="D35">
        <v>16</v>
      </c>
      <c r="E35" s="23">
        <v>11</v>
      </c>
      <c r="F35" s="23">
        <v>10</v>
      </c>
      <c r="G35" s="23">
        <v>7</v>
      </c>
      <c r="H35" s="23">
        <v>9</v>
      </c>
      <c r="I35" s="23">
        <v>6</v>
      </c>
      <c r="J35" s="23">
        <v>6</v>
      </c>
      <c r="K35" s="23">
        <v>7</v>
      </c>
      <c r="L35" s="23">
        <v>8</v>
      </c>
      <c r="M35" s="23">
        <v>11</v>
      </c>
      <c r="N35" s="23">
        <v>13</v>
      </c>
      <c r="O35" s="24">
        <f t="shared" ref="O35:O47" si="3">SUM(C35:N35)/12</f>
        <v>9.5</v>
      </c>
    </row>
    <row r="36" spans="1:15" ht="15" x14ac:dyDescent="0.25">
      <c r="A36" s="11" t="s">
        <v>17</v>
      </c>
      <c r="B36" s="12"/>
      <c r="C36" s="42">
        <v>1</v>
      </c>
      <c r="D36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2</v>
      </c>
      <c r="L36" s="23">
        <v>3</v>
      </c>
      <c r="M36" s="23">
        <v>0</v>
      </c>
      <c r="N36" s="23">
        <v>1</v>
      </c>
      <c r="O36" s="24">
        <f t="shared" si="3"/>
        <v>1.1666666666666667</v>
      </c>
    </row>
    <row r="37" spans="1:15" ht="15" x14ac:dyDescent="0.25">
      <c r="A37" s="11" t="s">
        <v>18</v>
      </c>
      <c r="B37" s="12"/>
      <c r="C37" s="42">
        <v>134</v>
      </c>
      <c r="D37">
        <v>133</v>
      </c>
      <c r="E37" s="23">
        <v>132</v>
      </c>
      <c r="F37" s="23">
        <v>129</v>
      </c>
      <c r="G37" s="23">
        <v>135</v>
      </c>
      <c r="H37" s="23">
        <v>136</v>
      </c>
      <c r="I37" s="23">
        <v>142</v>
      </c>
      <c r="J37" s="23">
        <v>142</v>
      </c>
      <c r="K37" s="23">
        <v>160</v>
      </c>
      <c r="L37" s="23">
        <f>12+137</f>
        <v>149</v>
      </c>
      <c r="M37" s="23">
        <v>147</v>
      </c>
      <c r="N37" s="23">
        <v>142</v>
      </c>
      <c r="O37" s="24">
        <f t="shared" si="3"/>
        <v>140.08333333333334</v>
      </c>
    </row>
    <row r="38" spans="1:15" ht="15" x14ac:dyDescent="0.25">
      <c r="A38" s="11" t="s">
        <v>19</v>
      </c>
      <c r="B38" s="12"/>
      <c r="C38" s="42">
        <v>1</v>
      </c>
      <c r="D38">
        <v>1</v>
      </c>
      <c r="E38" s="23">
        <v>1</v>
      </c>
      <c r="F38" s="23">
        <v>1</v>
      </c>
      <c r="G38" s="23">
        <v>1</v>
      </c>
      <c r="H38" s="23">
        <v>1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f t="shared" si="3"/>
        <v>0.5</v>
      </c>
    </row>
    <row r="39" spans="1:15" ht="15" x14ac:dyDescent="0.25">
      <c r="A39" s="50" t="s">
        <v>33</v>
      </c>
      <c r="B39" s="12"/>
      <c r="C39" s="42">
        <v>22</v>
      </c>
      <c r="D39">
        <v>21</v>
      </c>
      <c r="E39" s="23">
        <v>23</v>
      </c>
      <c r="F39" s="23">
        <v>23</v>
      </c>
      <c r="G39" s="23">
        <v>17</v>
      </c>
      <c r="H39" s="23">
        <v>21</v>
      </c>
      <c r="I39" s="23">
        <v>25</v>
      </c>
      <c r="J39" s="23">
        <v>21</v>
      </c>
      <c r="K39" s="23">
        <v>19</v>
      </c>
      <c r="L39" s="23">
        <f>13+2</f>
        <v>15</v>
      </c>
      <c r="M39" s="23">
        <v>22</v>
      </c>
      <c r="N39" s="23">
        <v>29</v>
      </c>
      <c r="O39" s="24">
        <f t="shared" si="3"/>
        <v>21.5</v>
      </c>
    </row>
    <row r="40" spans="1:15" ht="15" x14ac:dyDescent="0.25">
      <c r="A40" s="11" t="s">
        <v>29</v>
      </c>
      <c r="B40" s="12"/>
      <c r="C40" s="42">
        <v>465</v>
      </c>
      <c r="D40">
        <v>429</v>
      </c>
      <c r="E40" s="23">
        <v>361</v>
      </c>
      <c r="F40" s="23">
        <v>273</v>
      </c>
      <c r="G40" s="23">
        <v>239</v>
      </c>
      <c r="H40" s="23">
        <v>268</v>
      </c>
      <c r="I40" s="23">
        <v>310</v>
      </c>
      <c r="J40" s="23">
        <v>302</v>
      </c>
      <c r="K40" s="23">
        <v>330</v>
      </c>
      <c r="L40" s="23">
        <f>72+240</f>
        <v>312</v>
      </c>
      <c r="M40" s="23">
        <v>404</v>
      </c>
      <c r="N40" s="23">
        <v>425</v>
      </c>
      <c r="O40" s="24">
        <f t="shared" si="3"/>
        <v>343.16666666666669</v>
      </c>
    </row>
    <row r="41" spans="1:15" ht="15" x14ac:dyDescent="0.25">
      <c r="A41" s="11" t="s">
        <v>30</v>
      </c>
      <c r="B41" s="12"/>
      <c r="C41" s="42">
        <v>1445</v>
      </c>
      <c r="D41">
        <v>1435</v>
      </c>
      <c r="E41" s="23">
        <v>1257</v>
      </c>
      <c r="F41" s="23">
        <v>618</v>
      </c>
      <c r="G41" s="23">
        <v>222</v>
      </c>
      <c r="H41" s="23">
        <v>186</v>
      </c>
      <c r="I41" s="23">
        <v>174</v>
      </c>
      <c r="J41" s="23">
        <v>169</v>
      </c>
      <c r="K41" s="23">
        <v>187</v>
      </c>
      <c r="L41" s="23">
        <f>106+132</f>
        <v>238</v>
      </c>
      <c r="M41" s="23">
        <v>1095</v>
      </c>
      <c r="N41" s="23">
        <v>1428</v>
      </c>
      <c r="O41" s="24">
        <f t="shared" si="3"/>
        <v>704.5</v>
      </c>
    </row>
    <row r="42" spans="1:15" ht="15" x14ac:dyDescent="0.25">
      <c r="A42" s="11" t="s">
        <v>20</v>
      </c>
      <c r="B42" s="12"/>
      <c r="C42" s="42">
        <v>97</v>
      </c>
      <c r="D42">
        <v>84</v>
      </c>
      <c r="E42" s="23">
        <v>63</v>
      </c>
      <c r="F42" s="23">
        <v>37</v>
      </c>
      <c r="G42" s="23">
        <v>30</v>
      </c>
      <c r="H42" s="23">
        <v>40</v>
      </c>
      <c r="I42" s="23">
        <v>37</v>
      </c>
      <c r="J42" s="23">
        <v>36</v>
      </c>
      <c r="K42" s="23">
        <v>38</v>
      </c>
      <c r="L42" s="23">
        <v>51</v>
      </c>
      <c r="M42" s="23">
        <v>93</v>
      </c>
      <c r="N42" s="23">
        <v>87</v>
      </c>
      <c r="O42" s="24">
        <f t="shared" si="3"/>
        <v>57.75</v>
      </c>
    </row>
    <row r="43" spans="1:15" ht="15" x14ac:dyDescent="0.25">
      <c r="A43" s="11" t="s">
        <v>21</v>
      </c>
      <c r="B43" s="12"/>
      <c r="C43" s="42">
        <v>18</v>
      </c>
      <c r="D43">
        <v>21</v>
      </c>
      <c r="E43" s="23">
        <v>20</v>
      </c>
      <c r="F43" s="23">
        <v>20</v>
      </c>
      <c r="G43" s="23">
        <v>14</v>
      </c>
      <c r="H43" s="23">
        <v>18</v>
      </c>
      <c r="I43" s="23">
        <v>18</v>
      </c>
      <c r="J43" s="23">
        <v>16</v>
      </c>
      <c r="K43" s="23">
        <v>17</v>
      </c>
      <c r="L43" s="23">
        <v>18</v>
      </c>
      <c r="M43" s="23">
        <v>12</v>
      </c>
      <c r="N43" s="23">
        <v>14</v>
      </c>
      <c r="O43" s="24">
        <f t="shared" si="3"/>
        <v>17.166666666666668</v>
      </c>
    </row>
    <row r="44" spans="1:15" ht="15" x14ac:dyDescent="0.25">
      <c r="A44" s="11" t="s">
        <v>22</v>
      </c>
      <c r="B44" s="12"/>
      <c r="C44" s="42">
        <v>356</v>
      </c>
      <c r="D44">
        <v>348</v>
      </c>
      <c r="E44" s="23">
        <v>334</v>
      </c>
      <c r="F44" s="23">
        <v>323</v>
      </c>
      <c r="G44" s="23">
        <v>268</v>
      </c>
      <c r="H44" s="23">
        <v>590</v>
      </c>
      <c r="I44" s="23">
        <v>717</v>
      </c>
      <c r="J44" s="23">
        <v>580</v>
      </c>
      <c r="K44" s="23">
        <v>386</v>
      </c>
      <c r="L44" s="23">
        <v>300</v>
      </c>
      <c r="M44" s="23">
        <v>372</v>
      </c>
      <c r="N44" s="23">
        <v>481</v>
      </c>
      <c r="O44" s="24">
        <f t="shared" si="3"/>
        <v>421.25</v>
      </c>
    </row>
    <row r="45" spans="1:15" ht="15.75" thickBot="1" x14ac:dyDescent="0.3">
      <c r="A45" s="14"/>
      <c r="B45" s="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5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9"/>
    </row>
    <row r="47" spans="1:15" ht="15" x14ac:dyDescent="0.25">
      <c r="A47" s="11" t="s">
        <v>24</v>
      </c>
      <c r="B47" s="12"/>
      <c r="C47" s="23">
        <f t="shared" ref="C47:N47" si="4">SUM(C34:C46)</f>
        <v>2704</v>
      </c>
      <c r="D47" s="23">
        <f>SUM(D34:D44)</f>
        <v>2667</v>
      </c>
      <c r="E47" s="23">
        <f t="shared" si="4"/>
        <v>2355</v>
      </c>
      <c r="F47" s="23">
        <f t="shared" si="4"/>
        <v>1573</v>
      </c>
      <c r="G47" s="23">
        <f>SUM(G34:G46)</f>
        <v>1070</v>
      </c>
      <c r="H47" s="23">
        <f t="shared" si="4"/>
        <v>1402</v>
      </c>
      <c r="I47" s="23">
        <f t="shared" si="4"/>
        <v>1578</v>
      </c>
      <c r="J47" s="23">
        <f t="shared" si="4"/>
        <v>1387</v>
      </c>
      <c r="K47" s="23">
        <f t="shared" si="4"/>
        <v>1302</v>
      </c>
      <c r="L47" s="23">
        <f t="shared" si="4"/>
        <v>1268</v>
      </c>
      <c r="M47" s="23">
        <f t="shared" si="4"/>
        <v>2337</v>
      </c>
      <c r="N47" s="23">
        <f t="shared" si="4"/>
        <v>2779</v>
      </c>
      <c r="O47" s="24">
        <f t="shared" si="3"/>
        <v>1868.5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5" t="s">
        <v>23</v>
      </c>
    </row>
    <row r="49" spans="1:15" ht="15" x14ac:dyDescent="0.25">
      <c r="A49" s="31" t="s">
        <v>27</v>
      </c>
      <c r="B49" s="8"/>
      <c r="C49" s="32">
        <f t="shared" ref="C49:O49" si="5">C47/C20</f>
        <v>0.60424581005586597</v>
      </c>
      <c r="D49" s="32">
        <f t="shared" si="5"/>
        <v>0.60503629764065336</v>
      </c>
      <c r="E49" s="32">
        <f t="shared" si="5"/>
        <v>0.6126430801248699</v>
      </c>
      <c r="F49" s="32">
        <f t="shared" si="5"/>
        <v>0.60569888332691568</v>
      </c>
      <c r="G49" s="32">
        <f t="shared" si="5"/>
        <v>0.59543683917640511</v>
      </c>
      <c r="H49" s="32">
        <f t="shared" si="5"/>
        <v>0.64877371587228139</v>
      </c>
      <c r="I49" s="32">
        <f t="shared" si="5"/>
        <v>0.67958656330749356</v>
      </c>
      <c r="J49" s="32">
        <f t="shared" si="5"/>
        <v>0.67069632495164411</v>
      </c>
      <c r="K49" s="32">
        <f t="shared" si="5"/>
        <v>0.61852731591448928</v>
      </c>
      <c r="L49" s="32">
        <f t="shared" si="5"/>
        <v>0.58812615955473102</v>
      </c>
      <c r="M49" s="32">
        <f t="shared" si="5"/>
        <v>0.59953822473063112</v>
      </c>
      <c r="N49" s="32">
        <f t="shared" si="5"/>
        <v>0.58321091290661076</v>
      </c>
      <c r="O49" s="33">
        <f t="shared" si="5"/>
        <v>0.61268991146573404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43</v>
      </c>
      <c r="B54" s="1"/>
      <c r="C54" s="1"/>
      <c r="D54" s="1"/>
      <c r="E54" s="1"/>
      <c r="F54" s="1"/>
      <c r="G54" s="38">
        <v>74097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2008</v>
      </c>
      <c r="E55" s="1"/>
      <c r="F55" s="53">
        <v>79352</v>
      </c>
      <c r="G55" s="38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6"/>
      <c r="B56" s="1"/>
      <c r="C56" s="1"/>
      <c r="D56" s="1"/>
      <c r="E56" s="1"/>
      <c r="F56" s="1"/>
      <c r="G56" s="38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C20" sqref="C20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 t="s">
        <v>40</v>
      </c>
    </row>
    <row r="7" spans="1:28" ht="15" x14ac:dyDescent="0.25">
      <c r="A7" s="31" t="s">
        <v>15</v>
      </c>
      <c r="B7" s="8"/>
      <c r="C7" s="25">
        <v>315</v>
      </c>
      <c r="D7" s="25">
        <v>317</v>
      </c>
      <c r="E7" s="25">
        <v>287</v>
      </c>
      <c r="F7" s="25">
        <v>238</v>
      </c>
      <c r="G7" s="25">
        <v>247</v>
      </c>
      <c r="H7" s="25">
        <v>265</v>
      </c>
      <c r="I7" s="25">
        <v>235</v>
      </c>
      <c r="J7" s="48">
        <v>234</v>
      </c>
      <c r="K7" s="25">
        <v>206</v>
      </c>
      <c r="L7" s="25">
        <v>281</v>
      </c>
      <c r="M7" s="25">
        <v>265</v>
      </c>
      <c r="N7" s="25">
        <v>215</v>
      </c>
      <c r="O7" s="39">
        <f>+SUM(C7:N7)/12</f>
        <v>258.75</v>
      </c>
    </row>
    <row r="8" spans="1:28" ht="15" x14ac:dyDescent="0.25">
      <c r="A8" s="11" t="s">
        <v>16</v>
      </c>
      <c r="B8" s="12"/>
      <c r="C8" s="23">
        <v>11</v>
      </c>
      <c r="D8" s="23">
        <v>14</v>
      </c>
      <c r="E8" s="23">
        <v>11</v>
      </c>
      <c r="F8" s="23">
        <v>12</v>
      </c>
      <c r="G8" s="23">
        <v>15</v>
      </c>
      <c r="H8" s="23">
        <v>16</v>
      </c>
      <c r="I8" s="23">
        <v>11</v>
      </c>
      <c r="J8" s="23">
        <v>12</v>
      </c>
      <c r="K8" s="23">
        <v>10</v>
      </c>
      <c r="L8" s="23">
        <v>11</v>
      </c>
      <c r="M8" s="23">
        <v>12</v>
      </c>
      <c r="N8" s="23">
        <v>10</v>
      </c>
      <c r="O8" s="24">
        <f t="shared" ref="O8:O20" si="0">+SUM(C8:N8)/12</f>
        <v>12.083333333333334</v>
      </c>
    </row>
    <row r="9" spans="1:28" ht="15" x14ac:dyDescent="0.25">
      <c r="A9" s="11" t="s">
        <v>17</v>
      </c>
      <c r="B9" s="12"/>
      <c r="C9" s="23">
        <v>5</v>
      </c>
      <c r="D9" s="23">
        <v>4</v>
      </c>
      <c r="E9" s="23">
        <v>3</v>
      </c>
      <c r="F9" s="23">
        <v>4</v>
      </c>
      <c r="G9" s="23">
        <v>5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2</v>
      </c>
      <c r="N9" s="23">
        <v>1</v>
      </c>
      <c r="O9" s="24">
        <f t="shared" si="0"/>
        <v>2.4166666666666665</v>
      </c>
    </row>
    <row r="10" spans="1:28" ht="15" x14ac:dyDescent="0.25">
      <c r="A10" s="11" t="s">
        <v>18</v>
      </c>
      <c r="B10" s="12"/>
      <c r="C10" s="23">
        <v>245</v>
      </c>
      <c r="D10" s="23">
        <v>262</v>
      </c>
      <c r="E10" s="23">
        <v>216</v>
      </c>
      <c r="F10" s="23">
        <v>192</v>
      </c>
      <c r="G10" s="23">
        <v>184</v>
      </c>
      <c r="H10" s="23">
        <v>164</v>
      </c>
      <c r="I10" s="23">
        <v>160</v>
      </c>
      <c r="J10" s="23">
        <v>162</v>
      </c>
      <c r="K10" s="23">
        <v>164</v>
      </c>
      <c r="L10" s="23">
        <v>178</v>
      </c>
      <c r="M10" s="23">
        <v>186</v>
      </c>
      <c r="N10" s="23">
        <v>184</v>
      </c>
      <c r="O10" s="24">
        <f t="shared" si="0"/>
        <v>191.41666666666666</v>
      </c>
    </row>
    <row r="11" spans="1:28" ht="15" x14ac:dyDescent="0.25">
      <c r="A11" s="11" t="s">
        <v>19</v>
      </c>
      <c r="B11" s="12"/>
      <c r="C11" s="23">
        <v>23</v>
      </c>
      <c r="D11" s="23">
        <v>22</v>
      </c>
      <c r="E11" s="23">
        <v>18</v>
      </c>
      <c r="F11" s="23">
        <v>18</v>
      </c>
      <c r="G11" s="23">
        <v>18</v>
      </c>
      <c r="H11" s="23">
        <v>15</v>
      </c>
      <c r="I11" s="23">
        <v>14</v>
      </c>
      <c r="J11" s="23">
        <v>13</v>
      </c>
      <c r="K11" s="23">
        <v>12</v>
      </c>
      <c r="L11" s="23">
        <v>11</v>
      </c>
      <c r="M11" s="23">
        <v>12</v>
      </c>
      <c r="N11" s="23">
        <v>8</v>
      </c>
      <c r="O11" s="24">
        <f t="shared" si="0"/>
        <v>15.333333333333334</v>
      </c>
    </row>
    <row r="12" spans="1:28" ht="15" x14ac:dyDescent="0.25">
      <c r="A12" s="50" t="s">
        <v>33</v>
      </c>
      <c r="B12" s="12"/>
      <c r="C12" s="23">
        <v>191</v>
      </c>
      <c r="D12" s="23">
        <v>192</v>
      </c>
      <c r="E12" s="23">
        <v>162</v>
      </c>
      <c r="F12" s="23">
        <v>149</v>
      </c>
      <c r="G12" s="23">
        <v>136</v>
      </c>
      <c r="H12" s="23">
        <v>138</v>
      </c>
      <c r="I12" s="23">
        <v>125</v>
      </c>
      <c r="J12" s="23">
        <v>144</v>
      </c>
      <c r="K12" s="23">
        <v>181</v>
      </c>
      <c r="L12" s="23">
        <v>184</v>
      </c>
      <c r="M12" s="23">
        <v>194</v>
      </c>
      <c r="N12" s="23">
        <v>209</v>
      </c>
      <c r="O12" s="24">
        <f t="shared" si="0"/>
        <v>167.08333333333334</v>
      </c>
    </row>
    <row r="13" spans="1:28" ht="15" x14ac:dyDescent="0.25">
      <c r="A13" s="11" t="s">
        <v>29</v>
      </c>
      <c r="B13" s="12"/>
      <c r="C13" s="23">
        <v>616</v>
      </c>
      <c r="D13" s="23">
        <v>584</v>
      </c>
      <c r="E13" s="23">
        <v>483</v>
      </c>
      <c r="F13" s="23">
        <v>388</v>
      </c>
      <c r="G13" s="23">
        <v>348</v>
      </c>
      <c r="H13" s="23">
        <v>349</v>
      </c>
      <c r="I13" s="23">
        <v>480</v>
      </c>
      <c r="J13" s="23">
        <v>489</v>
      </c>
      <c r="K13" s="23">
        <v>479</v>
      </c>
      <c r="L13" s="23">
        <v>500</v>
      </c>
      <c r="M13" s="23">
        <v>593</v>
      </c>
      <c r="N13" s="23">
        <v>584</v>
      </c>
      <c r="O13" s="24">
        <f t="shared" si="0"/>
        <v>491.08333333333331</v>
      </c>
    </row>
    <row r="14" spans="1:28" ht="15" x14ac:dyDescent="0.25">
      <c r="A14" s="11" t="s">
        <v>30</v>
      </c>
      <c r="B14" s="12"/>
      <c r="C14" s="23">
        <v>2201</v>
      </c>
      <c r="D14" s="23">
        <v>2226</v>
      </c>
      <c r="E14" s="23">
        <v>1739</v>
      </c>
      <c r="F14" s="23">
        <v>830</v>
      </c>
      <c r="G14" s="23">
        <v>377</v>
      </c>
      <c r="H14" s="23">
        <v>257</v>
      </c>
      <c r="I14" s="23">
        <v>255</v>
      </c>
      <c r="J14" s="23">
        <v>250</v>
      </c>
      <c r="K14" s="23">
        <v>224</v>
      </c>
      <c r="L14" s="23">
        <v>326</v>
      </c>
      <c r="M14" s="23">
        <v>1656</v>
      </c>
      <c r="N14" s="23">
        <v>1964</v>
      </c>
      <c r="O14" s="24">
        <f t="shared" si="0"/>
        <v>1025.4166666666667</v>
      </c>
    </row>
    <row r="15" spans="1:28" ht="15" x14ac:dyDescent="0.25">
      <c r="A15" s="11" t="s">
        <v>20</v>
      </c>
      <c r="B15" s="12"/>
      <c r="C15" s="23">
        <v>232</v>
      </c>
      <c r="D15" s="23">
        <v>236</v>
      </c>
      <c r="E15" s="23">
        <v>176</v>
      </c>
      <c r="F15" s="23">
        <v>120</v>
      </c>
      <c r="G15" s="23">
        <v>87</v>
      </c>
      <c r="H15" s="23">
        <v>66</v>
      </c>
      <c r="I15" s="23">
        <v>67</v>
      </c>
      <c r="J15" s="23">
        <v>66</v>
      </c>
      <c r="K15" s="23">
        <v>68</v>
      </c>
      <c r="L15" s="23">
        <v>82</v>
      </c>
      <c r="M15" s="23">
        <v>191</v>
      </c>
      <c r="N15" s="23">
        <v>198</v>
      </c>
      <c r="O15" s="24">
        <f t="shared" si="0"/>
        <v>132.41666666666666</v>
      </c>
    </row>
    <row r="16" spans="1:28" ht="15" x14ac:dyDescent="0.25">
      <c r="A16" s="11" t="s">
        <v>21</v>
      </c>
      <c r="B16" s="12"/>
      <c r="C16" s="23">
        <v>34</v>
      </c>
      <c r="D16" s="23">
        <v>29</v>
      </c>
      <c r="E16" s="23">
        <v>25</v>
      </c>
      <c r="F16" s="23">
        <v>24</v>
      </c>
      <c r="G16" s="23">
        <v>26</v>
      </c>
      <c r="H16" s="23">
        <v>23</v>
      </c>
      <c r="I16" s="23">
        <v>27</v>
      </c>
      <c r="J16" s="23">
        <v>23</v>
      </c>
      <c r="K16" s="23">
        <v>24</v>
      </c>
      <c r="L16" s="23">
        <v>21</v>
      </c>
      <c r="M16" s="23">
        <v>21</v>
      </c>
      <c r="N16" s="23">
        <v>24</v>
      </c>
      <c r="O16" s="24">
        <f t="shared" si="0"/>
        <v>25.083333333333332</v>
      </c>
    </row>
    <row r="17" spans="1:17" ht="15" x14ac:dyDescent="0.25">
      <c r="A17" s="11" t="s">
        <v>22</v>
      </c>
      <c r="B17" s="12"/>
      <c r="C17" s="23">
        <v>703</v>
      </c>
      <c r="D17" s="23">
        <v>705</v>
      </c>
      <c r="E17" s="23">
        <v>604</v>
      </c>
      <c r="F17" s="23">
        <v>508</v>
      </c>
      <c r="G17" s="23">
        <v>453</v>
      </c>
      <c r="H17" s="23">
        <v>718</v>
      </c>
      <c r="I17" s="23">
        <v>827</v>
      </c>
      <c r="J17" s="23">
        <v>764</v>
      </c>
      <c r="K17" s="23">
        <v>531</v>
      </c>
      <c r="L17" s="23">
        <v>511</v>
      </c>
      <c r="M17" s="23">
        <v>671</v>
      </c>
      <c r="N17" s="23">
        <v>777</v>
      </c>
      <c r="O17" s="24">
        <f t="shared" si="0"/>
        <v>647.66666666666663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4576</v>
      </c>
      <c r="D20" s="23">
        <f>SUM(D7:D19)</f>
        <v>4591</v>
      </c>
      <c r="E20" s="23">
        <f t="shared" si="1"/>
        <v>3724</v>
      </c>
      <c r="F20" s="23">
        <f t="shared" si="1"/>
        <v>2483</v>
      </c>
      <c r="G20" s="23">
        <f t="shared" si="1"/>
        <v>1896</v>
      </c>
      <c r="H20" s="23">
        <f t="shared" si="1"/>
        <v>2012</v>
      </c>
      <c r="I20" s="23">
        <f t="shared" si="1"/>
        <v>2202</v>
      </c>
      <c r="J20" s="46">
        <f t="shared" si="1"/>
        <v>2158</v>
      </c>
      <c r="K20" s="23">
        <f t="shared" si="1"/>
        <v>1900</v>
      </c>
      <c r="L20" s="23">
        <f t="shared" si="1"/>
        <v>2106</v>
      </c>
      <c r="M20" s="23">
        <f t="shared" si="1"/>
        <v>3803</v>
      </c>
      <c r="N20" s="23">
        <f t="shared" si="1"/>
        <v>4174</v>
      </c>
      <c r="O20" s="24">
        <f t="shared" si="0"/>
        <v>2968.75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7" ht="15" x14ac:dyDescent="0.25">
      <c r="A22" s="31" t="s">
        <v>25</v>
      </c>
      <c r="B22" s="8"/>
      <c r="C22" s="34">
        <f t="shared" ref="C22:M22" si="2">C20/$G$54</f>
        <v>6.1756886243707572E-2</v>
      </c>
      <c r="D22" s="34">
        <f t="shared" si="2"/>
        <v>6.1959323589349094E-2</v>
      </c>
      <c r="E22" s="34">
        <f t="shared" si="2"/>
        <v>5.0258445011269012E-2</v>
      </c>
      <c r="F22" s="34">
        <f t="shared" si="2"/>
        <v>3.3510128615193598E-2</v>
      </c>
      <c r="G22" s="34">
        <f t="shared" si="2"/>
        <v>2.5588080489088626E-2</v>
      </c>
      <c r="H22" s="34">
        <f t="shared" si="2"/>
        <v>2.7153595962049745E-2</v>
      </c>
      <c r="I22" s="34">
        <f t="shared" si="2"/>
        <v>2.9717802340175715E-2</v>
      </c>
      <c r="J22" s="34">
        <f t="shared" si="2"/>
        <v>2.912398612629391E-2</v>
      </c>
      <c r="K22" s="34">
        <f t="shared" si="2"/>
        <v>2.5642063781259699E-2</v>
      </c>
      <c r="L22" s="34">
        <f t="shared" si="2"/>
        <v>2.8422203328069964E-2</v>
      </c>
      <c r="M22" s="34">
        <f t="shared" si="2"/>
        <v>5.1324615031647702E-2</v>
      </c>
      <c r="N22" s="34">
        <f>N20/F55</f>
        <v>5.3903969832373375E-2</v>
      </c>
      <c r="O22" s="47">
        <f>O20/F55</f>
        <v>3.8339101686597619E-2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8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9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3"/>
      <c r="B33" s="44"/>
      <c r="C33" s="44"/>
      <c r="D33" s="1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9" t="s">
        <v>40</v>
      </c>
    </row>
    <row r="34" spans="1:15" ht="15" x14ac:dyDescent="0.25">
      <c r="A34" s="31" t="s">
        <v>15</v>
      </c>
      <c r="B34" s="8"/>
      <c r="C34" s="41">
        <v>188</v>
      </c>
      <c r="D34">
        <v>197</v>
      </c>
      <c r="E34" s="25">
        <v>174</v>
      </c>
      <c r="F34" s="25">
        <v>149</v>
      </c>
      <c r="G34" s="25">
        <v>154</v>
      </c>
      <c r="H34" s="25">
        <v>166</v>
      </c>
      <c r="I34" s="25">
        <v>132</v>
      </c>
      <c r="J34" s="25">
        <v>141</v>
      </c>
      <c r="K34" s="25">
        <v>136</v>
      </c>
      <c r="L34" s="25">
        <v>161</v>
      </c>
      <c r="M34" s="25">
        <v>164</v>
      </c>
      <c r="N34" s="25">
        <v>134</v>
      </c>
      <c r="O34" s="24">
        <f>SUM(C34:N34)/12</f>
        <v>158</v>
      </c>
    </row>
    <row r="35" spans="1:15" ht="15" x14ac:dyDescent="0.25">
      <c r="A35" s="11" t="s">
        <v>16</v>
      </c>
      <c r="B35" s="12"/>
      <c r="C35" s="42">
        <v>6</v>
      </c>
      <c r="D35">
        <v>7</v>
      </c>
      <c r="E35" s="23">
        <v>5</v>
      </c>
      <c r="F35" s="23">
        <v>4</v>
      </c>
      <c r="G35" s="23">
        <v>8</v>
      </c>
      <c r="H35" s="23">
        <v>6</v>
      </c>
      <c r="I35" s="23">
        <v>5</v>
      </c>
      <c r="J35" s="23">
        <v>4</v>
      </c>
      <c r="K35" s="23">
        <v>6</v>
      </c>
      <c r="L35" s="23">
        <v>7</v>
      </c>
      <c r="M35" s="23">
        <v>7</v>
      </c>
      <c r="N35" s="23">
        <v>5</v>
      </c>
      <c r="O35" s="24">
        <f t="shared" ref="O35:O47" si="3">SUM(C35:N35)/12</f>
        <v>5.833333333333333</v>
      </c>
    </row>
    <row r="36" spans="1:15" ht="15" x14ac:dyDescent="0.25">
      <c r="A36" s="11" t="s">
        <v>17</v>
      </c>
      <c r="B36" s="12"/>
      <c r="C36" s="42">
        <v>1</v>
      </c>
      <c r="D36">
        <v>1</v>
      </c>
      <c r="E36" s="23">
        <v>0</v>
      </c>
      <c r="F36" s="23">
        <v>1</v>
      </c>
      <c r="G36" s="23">
        <v>2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f t="shared" si="3"/>
        <v>0.41666666666666669</v>
      </c>
    </row>
    <row r="37" spans="1:15" ht="15" x14ac:dyDescent="0.25">
      <c r="A37" s="11" t="s">
        <v>18</v>
      </c>
      <c r="B37" s="12"/>
      <c r="C37" s="42">
        <v>149</v>
      </c>
      <c r="D37">
        <v>155</v>
      </c>
      <c r="E37" s="23">
        <v>138</v>
      </c>
      <c r="F37" s="23">
        <v>119</v>
      </c>
      <c r="G37" s="23">
        <v>114</v>
      </c>
      <c r="H37" s="23">
        <v>101</v>
      </c>
      <c r="I37" s="23">
        <v>103</v>
      </c>
      <c r="J37" s="23">
        <v>108</v>
      </c>
      <c r="K37" s="23">
        <v>111</v>
      </c>
      <c r="L37" s="23">
        <v>120</v>
      </c>
      <c r="M37" s="23">
        <v>116</v>
      </c>
      <c r="N37" s="23">
        <v>113</v>
      </c>
      <c r="O37" s="24">
        <f t="shared" si="3"/>
        <v>120.58333333333333</v>
      </c>
    </row>
    <row r="38" spans="1:15" ht="15" x14ac:dyDescent="0.25">
      <c r="A38" s="11" t="s">
        <v>19</v>
      </c>
      <c r="B38" s="12"/>
      <c r="C38" s="42">
        <v>3</v>
      </c>
      <c r="D38">
        <v>3</v>
      </c>
      <c r="E38" s="23">
        <v>3</v>
      </c>
      <c r="F38" s="23">
        <v>3</v>
      </c>
      <c r="G38" s="23">
        <v>4</v>
      </c>
      <c r="H38" s="23">
        <v>4</v>
      </c>
      <c r="I38" s="23">
        <v>4</v>
      </c>
      <c r="J38" s="23">
        <v>3</v>
      </c>
      <c r="K38" s="23">
        <v>3</v>
      </c>
      <c r="L38" s="23">
        <v>2</v>
      </c>
      <c r="M38" s="23">
        <v>4</v>
      </c>
      <c r="N38" s="23">
        <v>3</v>
      </c>
      <c r="O38" s="24">
        <f t="shared" si="3"/>
        <v>3.25</v>
      </c>
    </row>
    <row r="39" spans="1:15" ht="15" x14ac:dyDescent="0.25">
      <c r="A39" s="50" t="s">
        <v>33</v>
      </c>
      <c r="B39" s="12"/>
      <c r="C39" s="42">
        <v>18</v>
      </c>
      <c r="D39">
        <v>15</v>
      </c>
      <c r="E39" s="23">
        <v>18</v>
      </c>
      <c r="F39" s="23">
        <v>14</v>
      </c>
      <c r="G39" s="23">
        <v>15</v>
      </c>
      <c r="H39" s="23">
        <v>13</v>
      </c>
      <c r="I39" s="23">
        <v>13</v>
      </c>
      <c r="J39" s="23">
        <v>18</v>
      </c>
      <c r="K39" s="23">
        <v>15</v>
      </c>
      <c r="L39" s="23">
        <v>16</v>
      </c>
      <c r="M39" s="23">
        <v>22</v>
      </c>
      <c r="N39" s="23">
        <v>32</v>
      </c>
      <c r="O39" s="24">
        <f t="shared" si="3"/>
        <v>17.416666666666668</v>
      </c>
    </row>
    <row r="40" spans="1:15" ht="15" x14ac:dyDescent="0.25">
      <c r="A40" s="11" t="s">
        <v>29</v>
      </c>
      <c r="B40" s="12"/>
      <c r="C40" s="42">
        <v>419</v>
      </c>
      <c r="D40">
        <v>405</v>
      </c>
      <c r="E40" s="23">
        <v>326</v>
      </c>
      <c r="F40" s="23">
        <v>258</v>
      </c>
      <c r="G40" s="23">
        <v>236</v>
      </c>
      <c r="H40" s="23">
        <v>244</v>
      </c>
      <c r="I40" s="23">
        <v>341</v>
      </c>
      <c r="J40" s="23">
        <v>348</v>
      </c>
      <c r="K40" s="23">
        <v>355</v>
      </c>
      <c r="L40" s="23">
        <v>366</v>
      </c>
      <c r="M40" s="23">
        <v>447</v>
      </c>
      <c r="N40" s="23">
        <v>448</v>
      </c>
      <c r="O40" s="24">
        <f t="shared" si="3"/>
        <v>349.41666666666669</v>
      </c>
    </row>
    <row r="41" spans="1:15" ht="15" x14ac:dyDescent="0.25">
      <c r="A41" s="11" t="s">
        <v>30</v>
      </c>
      <c r="B41" s="12"/>
      <c r="C41" s="42">
        <v>1522</v>
      </c>
      <c r="D41">
        <v>1537</v>
      </c>
      <c r="E41" s="23">
        <v>1212</v>
      </c>
      <c r="F41" s="23">
        <v>593</v>
      </c>
      <c r="G41" s="23">
        <v>258</v>
      </c>
      <c r="H41" s="23">
        <v>175</v>
      </c>
      <c r="I41" s="23">
        <v>164</v>
      </c>
      <c r="J41" s="23">
        <v>169</v>
      </c>
      <c r="K41" s="23">
        <v>148</v>
      </c>
      <c r="L41" s="23">
        <v>214</v>
      </c>
      <c r="M41" s="23">
        <v>1129</v>
      </c>
      <c r="N41" s="23">
        <v>1358</v>
      </c>
      <c r="O41" s="24">
        <f t="shared" si="3"/>
        <v>706.58333333333337</v>
      </c>
    </row>
    <row r="42" spans="1:15" ht="15" x14ac:dyDescent="0.25">
      <c r="A42" s="11" t="s">
        <v>20</v>
      </c>
      <c r="B42" s="12"/>
      <c r="C42" s="42">
        <v>101</v>
      </c>
      <c r="D42">
        <v>101</v>
      </c>
      <c r="E42" s="23">
        <v>76</v>
      </c>
      <c r="F42" s="23">
        <v>55</v>
      </c>
      <c r="G42" s="23">
        <v>44</v>
      </c>
      <c r="H42" s="23">
        <v>34</v>
      </c>
      <c r="I42" s="23">
        <v>34</v>
      </c>
      <c r="J42" s="23">
        <v>32</v>
      </c>
      <c r="K42" s="23">
        <v>30</v>
      </c>
      <c r="L42" s="23">
        <v>35</v>
      </c>
      <c r="M42" s="23">
        <v>93</v>
      </c>
      <c r="N42" s="23">
        <v>84</v>
      </c>
      <c r="O42" s="24">
        <f t="shared" si="3"/>
        <v>59.916666666666664</v>
      </c>
    </row>
    <row r="43" spans="1:15" ht="15" x14ac:dyDescent="0.25">
      <c r="A43" s="11" t="s">
        <v>21</v>
      </c>
      <c r="B43" s="12"/>
      <c r="C43" s="42">
        <v>12</v>
      </c>
      <c r="D43">
        <v>8</v>
      </c>
      <c r="E43" s="23">
        <v>7</v>
      </c>
      <c r="F43" s="23">
        <v>7</v>
      </c>
      <c r="G43" s="23">
        <v>9</v>
      </c>
      <c r="H43" s="23">
        <v>9</v>
      </c>
      <c r="I43" s="23">
        <v>11</v>
      </c>
      <c r="J43" s="23">
        <v>9</v>
      </c>
      <c r="K43" s="23">
        <v>10</v>
      </c>
      <c r="L43" s="23">
        <v>10</v>
      </c>
      <c r="M43" s="23">
        <v>11</v>
      </c>
      <c r="N43" s="23">
        <v>14</v>
      </c>
      <c r="O43" s="24">
        <f t="shared" si="3"/>
        <v>9.75</v>
      </c>
    </row>
    <row r="44" spans="1:15" ht="15" x14ac:dyDescent="0.25">
      <c r="A44" s="11" t="s">
        <v>22</v>
      </c>
      <c r="B44" s="12"/>
      <c r="C44" s="42">
        <v>321</v>
      </c>
      <c r="D44">
        <v>336</v>
      </c>
      <c r="E44" s="23">
        <v>293</v>
      </c>
      <c r="F44" s="23">
        <v>247</v>
      </c>
      <c r="G44" s="23">
        <v>234</v>
      </c>
      <c r="H44" s="23">
        <v>485</v>
      </c>
      <c r="I44" s="23">
        <v>603</v>
      </c>
      <c r="J44" s="23">
        <v>534</v>
      </c>
      <c r="K44" s="23">
        <v>314</v>
      </c>
      <c r="L44" s="23">
        <v>298</v>
      </c>
      <c r="M44" s="23">
        <v>334</v>
      </c>
      <c r="N44" s="23">
        <v>398</v>
      </c>
      <c r="O44" s="24">
        <f t="shared" si="3"/>
        <v>366.41666666666669</v>
      </c>
    </row>
    <row r="45" spans="1:15" ht="15.75" thickBot="1" x14ac:dyDescent="0.3">
      <c r="A45" s="14"/>
      <c r="B45" s="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5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9"/>
    </row>
    <row r="47" spans="1:15" ht="15" x14ac:dyDescent="0.25">
      <c r="A47" s="11" t="s">
        <v>24</v>
      </c>
      <c r="B47" s="12"/>
      <c r="C47" s="23">
        <f t="shared" ref="C47:N47" si="4">SUM(C34:C46)</f>
        <v>2740</v>
      </c>
      <c r="D47" s="23">
        <f>SUM(D34:D44)</f>
        <v>2765</v>
      </c>
      <c r="E47" s="23">
        <f t="shared" si="4"/>
        <v>2252</v>
      </c>
      <c r="F47" s="23">
        <f t="shared" si="4"/>
        <v>1450</v>
      </c>
      <c r="G47" s="23">
        <f t="shared" si="4"/>
        <v>1078</v>
      </c>
      <c r="H47" s="23">
        <f t="shared" si="4"/>
        <v>1237</v>
      </c>
      <c r="I47" s="23">
        <f t="shared" si="4"/>
        <v>1410</v>
      </c>
      <c r="J47" s="23">
        <f t="shared" si="4"/>
        <v>1366</v>
      </c>
      <c r="K47" s="23">
        <f t="shared" si="4"/>
        <v>1128</v>
      </c>
      <c r="L47" s="23">
        <f t="shared" si="4"/>
        <v>1229</v>
      </c>
      <c r="M47" s="23">
        <f t="shared" si="4"/>
        <v>2327</v>
      </c>
      <c r="N47" s="23">
        <f t="shared" si="4"/>
        <v>2589</v>
      </c>
      <c r="O47" s="24">
        <f t="shared" si="3"/>
        <v>1797.5833333333333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5" t="s">
        <v>23</v>
      </c>
    </row>
    <row r="49" spans="1:15" ht="15" x14ac:dyDescent="0.25">
      <c r="A49" s="31" t="s">
        <v>27</v>
      </c>
      <c r="B49" s="8"/>
      <c r="C49" s="32">
        <f t="shared" ref="C49:O49" si="5">C47/C20</f>
        <v>0.59877622377622375</v>
      </c>
      <c r="D49" s="32">
        <f t="shared" si="5"/>
        <v>0.6022653016771945</v>
      </c>
      <c r="E49" s="32">
        <f t="shared" si="5"/>
        <v>0.60472610096670243</v>
      </c>
      <c r="F49" s="32">
        <f t="shared" si="5"/>
        <v>0.58397100281917036</v>
      </c>
      <c r="G49" s="32">
        <f t="shared" si="5"/>
        <v>0.56856540084388185</v>
      </c>
      <c r="H49" s="32">
        <f t="shared" si="5"/>
        <v>0.61481113320079528</v>
      </c>
      <c r="I49" s="32">
        <f t="shared" si="5"/>
        <v>0.64032697547683926</v>
      </c>
      <c r="J49" s="32">
        <f t="shared" si="5"/>
        <v>0.63299351251158475</v>
      </c>
      <c r="K49" s="32">
        <f t="shared" si="5"/>
        <v>0.59368421052631581</v>
      </c>
      <c r="L49" s="32">
        <f t="shared" si="5"/>
        <v>0.58357075023741689</v>
      </c>
      <c r="M49" s="32">
        <f t="shared" si="5"/>
        <v>0.61188535366815677</v>
      </c>
      <c r="N49" s="32">
        <f t="shared" si="5"/>
        <v>0.62026832774317198</v>
      </c>
      <c r="O49" s="33">
        <f t="shared" si="5"/>
        <v>0.60550175438596487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43</v>
      </c>
      <c r="B54" s="1"/>
      <c r="C54" s="1"/>
      <c r="D54" s="1"/>
      <c r="E54" s="1"/>
      <c r="F54" s="1"/>
      <c r="G54" s="38">
        <v>74097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2007</v>
      </c>
      <c r="E55" s="1"/>
      <c r="F55" s="38">
        <v>77434</v>
      </c>
      <c r="G55" s="38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6"/>
      <c r="B56" s="1"/>
      <c r="C56" s="1"/>
      <c r="D56" s="1"/>
      <c r="E56" s="1"/>
      <c r="F56" s="1"/>
      <c r="G56" s="38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0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Q38" sqref="Q38"/>
    </sheetView>
  </sheetViews>
  <sheetFormatPr defaultRowHeight="12.75" x14ac:dyDescent="0.2"/>
  <cols>
    <col min="1" max="1" width="10.7109375" customWidth="1"/>
    <col min="2" max="2" width="13" customWidth="1"/>
    <col min="3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 t="s">
        <v>40</v>
      </c>
    </row>
    <row r="7" spans="1:28" ht="15" x14ac:dyDescent="0.25">
      <c r="A7" s="31" t="s">
        <v>15</v>
      </c>
      <c r="B7" s="8"/>
      <c r="C7" s="25">
        <v>293</v>
      </c>
      <c r="D7" s="25">
        <v>266</v>
      </c>
      <c r="E7" s="25">
        <v>258</v>
      </c>
      <c r="F7" s="25">
        <v>182</v>
      </c>
      <c r="G7" s="25">
        <v>215</v>
      </c>
      <c r="H7" s="25">
        <v>284</v>
      </c>
      <c r="I7" s="25">
        <v>269</v>
      </c>
      <c r="J7" s="48">
        <v>213</v>
      </c>
      <c r="K7" s="25">
        <v>233</v>
      </c>
      <c r="L7" s="25">
        <v>243</v>
      </c>
      <c r="M7" s="25">
        <v>261</v>
      </c>
      <c r="N7" s="25">
        <v>193</v>
      </c>
      <c r="O7" s="39">
        <f>+SUM(C7:N7)/12</f>
        <v>242.5</v>
      </c>
    </row>
    <row r="8" spans="1:28" ht="15" x14ac:dyDescent="0.25">
      <c r="A8" s="11" t="s">
        <v>16</v>
      </c>
      <c r="B8" s="12"/>
      <c r="C8" s="23">
        <v>17</v>
      </c>
      <c r="D8" s="23">
        <v>20</v>
      </c>
      <c r="E8" s="23">
        <v>18</v>
      </c>
      <c r="F8" s="23">
        <v>15</v>
      </c>
      <c r="G8" s="23">
        <v>14</v>
      </c>
      <c r="H8" s="23">
        <v>14</v>
      </c>
      <c r="I8" s="23">
        <v>14</v>
      </c>
      <c r="J8" s="23">
        <v>14</v>
      </c>
      <c r="K8" s="23">
        <v>15</v>
      </c>
      <c r="L8" s="23">
        <v>12</v>
      </c>
      <c r="M8" s="23">
        <v>9</v>
      </c>
      <c r="N8" s="23">
        <v>7</v>
      </c>
      <c r="O8" s="24">
        <f t="shared" ref="O8:O20" si="0">+SUM(C8:N8)/12</f>
        <v>14.083333333333334</v>
      </c>
    </row>
    <row r="9" spans="1:28" ht="15" x14ac:dyDescent="0.25">
      <c r="A9" s="11" t="s">
        <v>17</v>
      </c>
      <c r="B9" s="12"/>
      <c r="C9" s="23">
        <v>3</v>
      </c>
      <c r="D9" s="23">
        <v>4</v>
      </c>
      <c r="E9" s="23">
        <v>4</v>
      </c>
      <c r="F9" s="23">
        <v>2</v>
      </c>
      <c r="G9" s="23">
        <v>4</v>
      </c>
      <c r="H9" s="23">
        <v>4</v>
      </c>
      <c r="I9" s="23">
        <v>4</v>
      </c>
      <c r="J9" s="23">
        <v>6</v>
      </c>
      <c r="K9" s="23">
        <v>3</v>
      </c>
      <c r="L9" s="23">
        <v>4</v>
      </c>
      <c r="M9" s="23">
        <v>3</v>
      </c>
      <c r="N9" s="23">
        <v>5</v>
      </c>
      <c r="O9" s="24">
        <f t="shared" si="0"/>
        <v>3.8333333333333335</v>
      </c>
    </row>
    <row r="10" spans="1:28" ht="15" x14ac:dyDescent="0.25">
      <c r="A10" s="11" t="s">
        <v>18</v>
      </c>
      <c r="B10" s="12"/>
      <c r="C10" s="23">
        <v>328</v>
      </c>
      <c r="D10" s="23">
        <v>320</v>
      </c>
      <c r="E10" s="23">
        <v>302</v>
      </c>
      <c r="F10" s="23">
        <v>272</v>
      </c>
      <c r="G10" s="23">
        <v>267</v>
      </c>
      <c r="H10" s="23">
        <v>244</v>
      </c>
      <c r="I10" s="23">
        <v>238</v>
      </c>
      <c r="J10" s="23">
        <v>239</v>
      </c>
      <c r="K10" s="23">
        <v>228</v>
      </c>
      <c r="L10" s="23">
        <v>203</v>
      </c>
      <c r="M10" s="23">
        <v>226</v>
      </c>
      <c r="N10" s="23">
        <v>201</v>
      </c>
      <c r="O10" s="24">
        <f t="shared" si="0"/>
        <v>255.66666666666666</v>
      </c>
    </row>
    <row r="11" spans="1:28" ht="15" x14ac:dyDescent="0.25">
      <c r="A11" s="11" t="s">
        <v>19</v>
      </c>
      <c r="B11" s="12"/>
      <c r="C11" s="23">
        <v>17</v>
      </c>
      <c r="D11" s="23">
        <v>18</v>
      </c>
      <c r="E11" s="23">
        <v>19</v>
      </c>
      <c r="F11" s="23">
        <v>16</v>
      </c>
      <c r="G11" s="23">
        <v>23</v>
      </c>
      <c r="H11" s="23">
        <v>19</v>
      </c>
      <c r="I11" s="23">
        <v>21</v>
      </c>
      <c r="J11" s="23">
        <v>116</v>
      </c>
      <c r="K11" s="23">
        <v>25</v>
      </c>
      <c r="L11" s="23">
        <v>23</v>
      </c>
      <c r="M11" s="23">
        <v>27</v>
      </c>
      <c r="N11" s="23">
        <v>23</v>
      </c>
      <c r="O11" s="24">
        <f t="shared" si="0"/>
        <v>28.916666666666668</v>
      </c>
    </row>
    <row r="12" spans="1:28" ht="15" x14ac:dyDescent="0.25">
      <c r="A12" s="50" t="s">
        <v>33</v>
      </c>
      <c r="B12" s="12"/>
      <c r="C12" s="23">
        <v>175</v>
      </c>
      <c r="D12" s="23">
        <v>184</v>
      </c>
      <c r="E12" s="23">
        <v>180</v>
      </c>
      <c r="F12" s="23">
        <v>141</v>
      </c>
      <c r="G12" s="23">
        <v>134</v>
      </c>
      <c r="H12" s="23">
        <v>127</v>
      </c>
      <c r="I12" s="23">
        <v>121</v>
      </c>
      <c r="J12" s="23">
        <v>22</v>
      </c>
      <c r="K12" s="23">
        <v>133</v>
      </c>
      <c r="L12" s="23">
        <v>142</v>
      </c>
      <c r="M12" s="23">
        <v>136</v>
      </c>
      <c r="N12" s="23">
        <v>144</v>
      </c>
      <c r="O12" s="24">
        <f t="shared" si="0"/>
        <v>136.58333333333334</v>
      </c>
    </row>
    <row r="13" spans="1:28" ht="15" x14ac:dyDescent="0.25">
      <c r="A13" s="11" t="s">
        <v>29</v>
      </c>
      <c r="B13" s="12"/>
      <c r="C13" s="23">
        <v>624</v>
      </c>
      <c r="D13" s="23">
        <v>615</v>
      </c>
      <c r="E13" s="23">
        <v>502</v>
      </c>
      <c r="F13" s="23">
        <v>368</v>
      </c>
      <c r="G13" s="23">
        <v>363</v>
      </c>
      <c r="H13" s="23">
        <v>447</v>
      </c>
      <c r="I13" s="23">
        <v>508</v>
      </c>
      <c r="J13" s="23">
        <v>505</v>
      </c>
      <c r="K13" s="23">
        <v>492</v>
      </c>
      <c r="L13" s="23">
        <v>517</v>
      </c>
      <c r="M13" s="23">
        <v>576</v>
      </c>
      <c r="N13" s="23">
        <v>569</v>
      </c>
      <c r="O13" s="24">
        <f t="shared" si="0"/>
        <v>507.16666666666669</v>
      </c>
    </row>
    <row r="14" spans="1:28" ht="15" x14ac:dyDescent="0.25">
      <c r="A14" s="11" t="s">
        <v>30</v>
      </c>
      <c r="B14" s="12"/>
      <c r="C14" s="23">
        <v>2294</v>
      </c>
      <c r="D14" s="23">
        <v>2258</v>
      </c>
      <c r="E14" s="23">
        <v>1718</v>
      </c>
      <c r="F14" s="23">
        <v>649</v>
      </c>
      <c r="G14" s="23">
        <v>314</v>
      </c>
      <c r="H14" s="23">
        <v>272</v>
      </c>
      <c r="I14" s="23">
        <v>256</v>
      </c>
      <c r="J14" s="23">
        <v>243</v>
      </c>
      <c r="K14" s="23">
        <v>224</v>
      </c>
      <c r="L14" s="23">
        <v>342</v>
      </c>
      <c r="M14" s="23">
        <v>1663</v>
      </c>
      <c r="N14" s="23">
        <v>2023</v>
      </c>
      <c r="O14" s="24">
        <f t="shared" si="0"/>
        <v>1021.3333333333334</v>
      </c>
    </row>
    <row r="15" spans="1:28" ht="15" x14ac:dyDescent="0.25">
      <c r="A15" s="11" t="s">
        <v>20</v>
      </c>
      <c r="B15" s="12"/>
      <c r="C15" s="23">
        <v>217</v>
      </c>
      <c r="D15" s="23">
        <v>218</v>
      </c>
      <c r="E15" s="23">
        <v>180</v>
      </c>
      <c r="F15" s="23">
        <v>150</v>
      </c>
      <c r="G15" s="23">
        <v>141</v>
      </c>
      <c r="H15" s="23">
        <v>125</v>
      </c>
      <c r="I15" s="23">
        <v>111</v>
      </c>
      <c r="J15" s="23">
        <v>116</v>
      </c>
      <c r="K15" s="23">
        <v>111</v>
      </c>
      <c r="L15" s="23">
        <v>111</v>
      </c>
      <c r="M15" s="23">
        <v>203</v>
      </c>
      <c r="N15" s="23">
        <v>197</v>
      </c>
      <c r="O15" s="24">
        <f t="shared" si="0"/>
        <v>156.66666666666666</v>
      </c>
    </row>
    <row r="16" spans="1:28" ht="15" x14ac:dyDescent="0.25">
      <c r="A16" s="11" t="s">
        <v>21</v>
      </c>
      <c r="B16" s="12"/>
      <c r="C16" s="23">
        <v>36</v>
      </c>
      <c r="D16" s="23">
        <v>38</v>
      </c>
      <c r="E16" s="23">
        <v>35</v>
      </c>
      <c r="F16" s="23">
        <v>35</v>
      </c>
      <c r="G16" s="23">
        <v>35</v>
      </c>
      <c r="H16" s="23">
        <v>39</v>
      </c>
      <c r="I16" s="23">
        <v>36</v>
      </c>
      <c r="J16" s="23">
        <v>34</v>
      </c>
      <c r="K16" s="23">
        <v>32</v>
      </c>
      <c r="L16" s="23">
        <v>32</v>
      </c>
      <c r="M16" s="23">
        <v>31</v>
      </c>
      <c r="N16" s="23">
        <v>28</v>
      </c>
      <c r="O16" s="24">
        <f t="shared" si="0"/>
        <v>34.25</v>
      </c>
    </row>
    <row r="17" spans="1:17" ht="15" x14ac:dyDescent="0.25">
      <c r="A17" s="11" t="s">
        <v>22</v>
      </c>
      <c r="B17" s="12"/>
      <c r="C17" s="23">
        <v>642</v>
      </c>
      <c r="D17" s="23">
        <v>651</v>
      </c>
      <c r="E17" s="23">
        <v>480</v>
      </c>
      <c r="F17" s="23">
        <v>390</v>
      </c>
      <c r="G17" s="23">
        <v>369</v>
      </c>
      <c r="H17" s="23">
        <v>643</v>
      </c>
      <c r="I17" s="23">
        <v>731</v>
      </c>
      <c r="J17" s="23">
        <v>687</v>
      </c>
      <c r="K17" s="23">
        <v>489</v>
      </c>
      <c r="L17" s="23">
        <v>443</v>
      </c>
      <c r="M17" s="23">
        <v>583</v>
      </c>
      <c r="N17" s="23">
        <v>689</v>
      </c>
      <c r="O17" s="24">
        <f t="shared" si="0"/>
        <v>566.41666666666663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>SUM(C7:C19)</f>
        <v>4646</v>
      </c>
      <c r="D20" s="23">
        <f>SUM(D7:D19)</f>
        <v>4592</v>
      </c>
      <c r="E20" s="23">
        <f t="shared" ref="E20:N20" si="1">SUM(E7:E19)</f>
        <v>3696</v>
      </c>
      <c r="F20" s="23">
        <f t="shared" si="1"/>
        <v>2220</v>
      </c>
      <c r="G20" s="23">
        <f t="shared" si="1"/>
        <v>1879</v>
      </c>
      <c r="H20" s="23">
        <f t="shared" si="1"/>
        <v>2218</v>
      </c>
      <c r="I20" s="23">
        <f t="shared" si="1"/>
        <v>2309</v>
      </c>
      <c r="J20" s="46">
        <f>SUM(J7:J19)</f>
        <v>2195</v>
      </c>
      <c r="K20" s="23">
        <f t="shared" si="1"/>
        <v>1985</v>
      </c>
      <c r="L20" s="23">
        <f t="shared" si="1"/>
        <v>2072</v>
      </c>
      <c r="M20" s="23">
        <f t="shared" si="1"/>
        <v>3718</v>
      </c>
      <c r="N20" s="23">
        <f t="shared" si="1"/>
        <v>4079</v>
      </c>
      <c r="O20" s="24">
        <f t="shared" si="0"/>
        <v>2967.4166666666665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17" ht="15" x14ac:dyDescent="0.25">
      <c r="A22" s="31" t="s">
        <v>25</v>
      </c>
      <c r="B22" s="8"/>
      <c r="C22" s="34">
        <f>C20/$G$54</f>
        <v>6.0161085644731049E-2</v>
      </c>
      <c r="D22" s="34">
        <f t="shared" ref="D22:I22" si="2">D20/$G$54</f>
        <v>5.9461839276927463E-2</v>
      </c>
      <c r="E22" s="34">
        <f t="shared" si="2"/>
        <v>4.7859529174112347E-2</v>
      </c>
      <c r="F22" s="34">
        <f t="shared" si="2"/>
        <v>2.8746795120814232E-2</v>
      </c>
      <c r="G22" s="34">
        <f t="shared" si="2"/>
        <v>2.4331183798202677E-2</v>
      </c>
      <c r="H22" s="34">
        <f t="shared" si="2"/>
        <v>2.8720897107191879E-2</v>
      </c>
      <c r="I22" s="34">
        <f t="shared" si="2"/>
        <v>2.9899256727009039E-2</v>
      </c>
      <c r="J22" s="34">
        <f t="shared" ref="J22:O22" si="3">J20/$G$54</f>
        <v>2.8423069950534795E-2</v>
      </c>
      <c r="K22" s="34">
        <f t="shared" si="3"/>
        <v>2.5703778520187501E-2</v>
      </c>
      <c r="L22" s="34">
        <f t="shared" si="3"/>
        <v>2.6830342112759951E-2</v>
      </c>
      <c r="M22" s="34">
        <f t="shared" si="3"/>
        <v>4.8144407323958249E-2</v>
      </c>
      <c r="N22" s="34">
        <f t="shared" si="3"/>
        <v>5.2818998782793357E-2</v>
      </c>
      <c r="O22" s="47">
        <f t="shared" si="3"/>
        <v>3.8425098628268546E-2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35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8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9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9" t="s">
        <v>40</v>
      </c>
    </row>
    <row r="34" spans="1:15" ht="15" x14ac:dyDescent="0.25">
      <c r="A34" s="31" t="s">
        <v>15</v>
      </c>
      <c r="B34" s="8"/>
      <c r="C34" s="41">
        <v>168</v>
      </c>
      <c r="D34" s="25">
        <v>148</v>
      </c>
      <c r="E34" s="25">
        <v>148</v>
      </c>
      <c r="F34" s="25">
        <v>108</v>
      </c>
      <c r="G34" s="25">
        <v>132</v>
      </c>
      <c r="H34" s="25">
        <v>172</v>
      </c>
      <c r="I34" s="25">
        <v>155</v>
      </c>
      <c r="J34" s="25">
        <v>120</v>
      </c>
      <c r="K34" s="25">
        <v>118</v>
      </c>
      <c r="L34" s="25">
        <v>143</v>
      </c>
      <c r="M34" s="25">
        <v>151</v>
      </c>
      <c r="N34" s="25">
        <v>124</v>
      </c>
      <c r="O34" s="24">
        <f>SUM(C34:N34)/12</f>
        <v>140.58333333333334</v>
      </c>
    </row>
    <row r="35" spans="1:15" ht="15" x14ac:dyDescent="0.25">
      <c r="A35" s="11" t="s">
        <v>16</v>
      </c>
      <c r="B35" s="12"/>
      <c r="C35" s="42">
        <v>10</v>
      </c>
      <c r="D35" s="23">
        <v>11</v>
      </c>
      <c r="E35" s="23">
        <v>11</v>
      </c>
      <c r="F35" s="23">
        <v>10</v>
      </c>
      <c r="G35" s="23">
        <v>9</v>
      </c>
      <c r="H35" s="23">
        <v>7</v>
      </c>
      <c r="I35" s="23">
        <v>7</v>
      </c>
      <c r="J35" s="23">
        <v>9</v>
      </c>
      <c r="K35" s="23">
        <v>11</v>
      </c>
      <c r="L35" s="23">
        <v>9</v>
      </c>
      <c r="M35" s="23">
        <v>8</v>
      </c>
      <c r="N35" s="23">
        <v>7</v>
      </c>
      <c r="O35" s="24">
        <f t="shared" ref="O35:O47" si="4">SUM(C35:N35)/12</f>
        <v>9.0833333333333339</v>
      </c>
    </row>
    <row r="36" spans="1:15" ht="15" x14ac:dyDescent="0.25">
      <c r="A36" s="11" t="s">
        <v>17</v>
      </c>
      <c r="B36" s="12"/>
      <c r="C36" s="42">
        <v>1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2</v>
      </c>
      <c r="K36" s="23">
        <v>1</v>
      </c>
      <c r="L36" s="23">
        <v>1</v>
      </c>
      <c r="M36" s="23">
        <v>1</v>
      </c>
      <c r="N36" s="23">
        <v>1</v>
      </c>
      <c r="O36" s="24">
        <f t="shared" si="4"/>
        <v>1.0833333333333333</v>
      </c>
    </row>
    <row r="37" spans="1:15" ht="15" x14ac:dyDescent="0.25">
      <c r="A37" s="11" t="s">
        <v>18</v>
      </c>
      <c r="B37" s="12"/>
      <c r="C37" s="42">
        <v>194</v>
      </c>
      <c r="D37" s="23">
        <v>191</v>
      </c>
      <c r="E37" s="23">
        <v>174</v>
      </c>
      <c r="F37" s="23">
        <v>151</v>
      </c>
      <c r="G37" s="23">
        <v>147</v>
      </c>
      <c r="H37" s="23">
        <v>150</v>
      </c>
      <c r="I37" s="23">
        <v>140</v>
      </c>
      <c r="J37" s="23">
        <v>141</v>
      </c>
      <c r="K37" s="23">
        <v>137</v>
      </c>
      <c r="L37" s="23">
        <v>130</v>
      </c>
      <c r="M37" s="23">
        <v>139</v>
      </c>
      <c r="N37" s="23">
        <v>123</v>
      </c>
      <c r="O37" s="24">
        <f t="shared" si="4"/>
        <v>151.41666666666666</v>
      </c>
    </row>
    <row r="38" spans="1:15" ht="15" x14ac:dyDescent="0.25">
      <c r="A38" s="11" t="s">
        <v>19</v>
      </c>
      <c r="B38" s="12"/>
      <c r="C38" s="42">
        <v>0</v>
      </c>
      <c r="D38" s="23">
        <v>0</v>
      </c>
      <c r="E38" s="23">
        <v>0</v>
      </c>
      <c r="F38" s="23">
        <v>0</v>
      </c>
      <c r="G38" s="23">
        <v>1</v>
      </c>
      <c r="H38" s="23">
        <v>1</v>
      </c>
      <c r="I38" s="23">
        <v>13</v>
      </c>
      <c r="J38" s="23">
        <v>3</v>
      </c>
      <c r="K38" s="23">
        <v>2</v>
      </c>
      <c r="L38" s="23">
        <v>3</v>
      </c>
      <c r="M38" s="23">
        <v>4</v>
      </c>
      <c r="N38" s="23">
        <v>4</v>
      </c>
      <c r="O38" s="24">
        <f t="shared" si="4"/>
        <v>2.5833333333333335</v>
      </c>
    </row>
    <row r="39" spans="1:15" ht="15" x14ac:dyDescent="0.25">
      <c r="A39" s="50" t="s">
        <v>33</v>
      </c>
      <c r="B39" s="12"/>
      <c r="C39" s="42">
        <v>13</v>
      </c>
      <c r="D39" s="23">
        <v>13</v>
      </c>
      <c r="E39" s="23">
        <v>11</v>
      </c>
      <c r="F39" s="23">
        <v>12</v>
      </c>
      <c r="G39" s="23">
        <v>8</v>
      </c>
      <c r="H39" s="23">
        <v>8</v>
      </c>
      <c r="I39" s="23">
        <v>3</v>
      </c>
      <c r="J39" s="23">
        <v>19</v>
      </c>
      <c r="K39" s="23">
        <v>12</v>
      </c>
      <c r="L39" s="23">
        <v>10</v>
      </c>
      <c r="M39" s="23">
        <v>16</v>
      </c>
      <c r="N39" s="23">
        <v>19</v>
      </c>
      <c r="O39" s="24">
        <f t="shared" si="4"/>
        <v>12</v>
      </c>
    </row>
    <row r="40" spans="1:15" ht="15" x14ac:dyDescent="0.25">
      <c r="A40" s="11" t="s">
        <v>29</v>
      </c>
      <c r="B40" s="12"/>
      <c r="C40" s="42">
        <v>434</v>
      </c>
      <c r="D40" s="23">
        <v>434</v>
      </c>
      <c r="E40" s="23">
        <v>336</v>
      </c>
      <c r="F40" s="23">
        <v>248</v>
      </c>
      <c r="G40" s="23">
        <v>230</v>
      </c>
      <c r="H40" s="23">
        <v>302</v>
      </c>
      <c r="I40" s="23">
        <v>355</v>
      </c>
      <c r="J40" s="23">
        <v>353</v>
      </c>
      <c r="K40" s="23">
        <v>335</v>
      </c>
      <c r="L40" s="23">
        <v>345</v>
      </c>
      <c r="M40" s="23">
        <v>401</v>
      </c>
      <c r="N40" s="23">
        <v>394</v>
      </c>
      <c r="O40" s="24">
        <f t="shared" si="4"/>
        <v>347.25</v>
      </c>
    </row>
    <row r="41" spans="1:15" ht="15" x14ac:dyDescent="0.25">
      <c r="A41" s="11" t="s">
        <v>30</v>
      </c>
      <c r="B41" s="12"/>
      <c r="C41" s="42">
        <v>1566</v>
      </c>
      <c r="D41" s="23">
        <v>1545</v>
      </c>
      <c r="E41" s="23">
        <v>1192</v>
      </c>
      <c r="F41" s="23">
        <v>443</v>
      </c>
      <c r="G41" s="23">
        <v>208</v>
      </c>
      <c r="H41" s="23">
        <v>178</v>
      </c>
      <c r="I41" s="23">
        <v>172</v>
      </c>
      <c r="J41" s="23">
        <v>160</v>
      </c>
      <c r="K41" s="23">
        <v>136</v>
      </c>
      <c r="L41" s="23">
        <v>223</v>
      </c>
      <c r="M41" s="23">
        <v>1124</v>
      </c>
      <c r="N41" s="23">
        <v>1387</v>
      </c>
      <c r="O41" s="24">
        <f t="shared" si="4"/>
        <v>694.5</v>
      </c>
    </row>
    <row r="42" spans="1:15" ht="15" x14ac:dyDescent="0.25">
      <c r="A42" s="11" t="s">
        <v>20</v>
      </c>
      <c r="B42" s="12"/>
      <c r="C42" s="42">
        <v>101</v>
      </c>
      <c r="D42" s="23">
        <v>101</v>
      </c>
      <c r="E42" s="23">
        <v>89</v>
      </c>
      <c r="F42" s="23">
        <v>75</v>
      </c>
      <c r="G42" s="23">
        <v>70</v>
      </c>
      <c r="H42" s="23">
        <v>61</v>
      </c>
      <c r="I42" s="23">
        <v>55</v>
      </c>
      <c r="J42" s="23">
        <v>55</v>
      </c>
      <c r="K42" s="23">
        <v>57</v>
      </c>
      <c r="L42" s="23">
        <v>54</v>
      </c>
      <c r="M42" s="23">
        <v>91</v>
      </c>
      <c r="N42" s="23">
        <v>85</v>
      </c>
      <c r="O42" s="24">
        <f t="shared" si="4"/>
        <v>74.5</v>
      </c>
    </row>
    <row r="43" spans="1:15" ht="15" x14ac:dyDescent="0.25">
      <c r="A43" s="11" t="s">
        <v>21</v>
      </c>
      <c r="B43" s="12"/>
      <c r="C43" s="42">
        <v>15</v>
      </c>
      <c r="D43" s="23">
        <v>16</v>
      </c>
      <c r="E43" s="23">
        <v>13</v>
      </c>
      <c r="F43" s="23">
        <v>12</v>
      </c>
      <c r="G43" s="23">
        <v>13</v>
      </c>
      <c r="H43" s="23">
        <v>17</v>
      </c>
      <c r="I43" s="23">
        <v>16</v>
      </c>
      <c r="J43" s="23">
        <v>14</v>
      </c>
      <c r="K43" s="23">
        <v>12</v>
      </c>
      <c r="L43" s="23">
        <v>14</v>
      </c>
      <c r="M43" s="23">
        <v>12</v>
      </c>
      <c r="N43" s="23">
        <v>9</v>
      </c>
      <c r="O43" s="24">
        <f t="shared" si="4"/>
        <v>13.583333333333334</v>
      </c>
    </row>
    <row r="44" spans="1:15" ht="15" x14ac:dyDescent="0.25">
      <c r="A44" s="11" t="s">
        <v>22</v>
      </c>
      <c r="B44" s="12"/>
      <c r="C44" s="42">
        <v>304</v>
      </c>
      <c r="D44" s="23">
        <v>296</v>
      </c>
      <c r="E44" s="23">
        <v>212</v>
      </c>
      <c r="F44" s="23">
        <v>205</v>
      </c>
      <c r="G44" s="23">
        <v>203</v>
      </c>
      <c r="H44" s="23">
        <v>427</v>
      </c>
      <c r="I44" s="23">
        <v>515</v>
      </c>
      <c r="J44" s="23">
        <v>454</v>
      </c>
      <c r="K44" s="23">
        <v>255</v>
      </c>
      <c r="L44" s="23">
        <v>223</v>
      </c>
      <c r="M44" s="23">
        <v>293</v>
      </c>
      <c r="N44" s="23">
        <v>311</v>
      </c>
      <c r="O44" s="24">
        <f t="shared" si="4"/>
        <v>308.16666666666669</v>
      </c>
    </row>
    <row r="45" spans="1:15" ht="15.75" thickBot="1" x14ac:dyDescent="0.3">
      <c r="A45" s="14"/>
      <c r="B45" s="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5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9"/>
    </row>
    <row r="47" spans="1:15" ht="15" x14ac:dyDescent="0.25">
      <c r="A47" s="11" t="s">
        <v>24</v>
      </c>
      <c r="B47" s="12"/>
      <c r="C47" s="23">
        <f>SUM(C34:C46)</f>
        <v>2806</v>
      </c>
      <c r="D47" s="23">
        <f t="shared" ref="D47:N47" si="5">SUM(D34:D46)</f>
        <v>2756</v>
      </c>
      <c r="E47" s="23">
        <f t="shared" si="5"/>
        <v>2187</v>
      </c>
      <c r="F47" s="23">
        <f t="shared" si="5"/>
        <v>1265</v>
      </c>
      <c r="G47" s="23">
        <f t="shared" si="5"/>
        <v>1022</v>
      </c>
      <c r="H47" s="23">
        <f t="shared" si="5"/>
        <v>1324</v>
      </c>
      <c r="I47" s="23">
        <f t="shared" si="5"/>
        <v>1432</v>
      </c>
      <c r="J47" s="23">
        <f t="shared" si="5"/>
        <v>1330</v>
      </c>
      <c r="K47" s="23">
        <f>SUM(K34:K46)</f>
        <v>1076</v>
      </c>
      <c r="L47" s="23">
        <f t="shared" si="5"/>
        <v>1155</v>
      </c>
      <c r="M47" s="23">
        <f t="shared" si="5"/>
        <v>2240</v>
      </c>
      <c r="N47" s="23">
        <f t="shared" si="5"/>
        <v>2464</v>
      </c>
      <c r="O47" s="24">
        <f t="shared" si="4"/>
        <v>1754.75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5" t="s">
        <v>23</v>
      </c>
    </row>
    <row r="49" spans="1:15" ht="15" x14ac:dyDescent="0.25">
      <c r="A49" s="31" t="s">
        <v>27</v>
      </c>
      <c r="B49" s="8"/>
      <c r="C49" s="32">
        <f>C47/C20</f>
        <v>0.60396039603960394</v>
      </c>
      <c r="D49" s="32">
        <f t="shared" ref="D49:N49" si="6">D47/D20</f>
        <v>0.60017421602787457</v>
      </c>
      <c r="E49" s="32">
        <f t="shared" si="6"/>
        <v>0.59172077922077926</v>
      </c>
      <c r="F49" s="32">
        <f t="shared" si="6"/>
        <v>0.56981981981981977</v>
      </c>
      <c r="G49" s="32">
        <f t="shared" si="6"/>
        <v>0.54390633315593395</v>
      </c>
      <c r="H49" s="32">
        <f t="shared" si="6"/>
        <v>0.59693417493237155</v>
      </c>
      <c r="I49" s="32">
        <f t="shared" si="6"/>
        <v>0.62018189692507575</v>
      </c>
      <c r="J49" s="32">
        <f t="shared" si="6"/>
        <v>0.60592255125284733</v>
      </c>
      <c r="K49" s="32">
        <f t="shared" si="6"/>
        <v>0.54206549118387914</v>
      </c>
      <c r="L49" s="32">
        <f t="shared" si="6"/>
        <v>0.55743243243243246</v>
      </c>
      <c r="M49" s="32">
        <f t="shared" si="6"/>
        <v>0.6024744486282948</v>
      </c>
      <c r="N49" s="32">
        <f t="shared" si="6"/>
        <v>0.60406962490806571</v>
      </c>
      <c r="O49" s="33">
        <f>O47/O20</f>
        <v>0.59133926816254323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34</v>
      </c>
      <c r="B54" s="1"/>
      <c r="C54" s="1"/>
      <c r="D54" s="1"/>
      <c r="E54" s="1"/>
      <c r="F54" s="1"/>
      <c r="G54" s="38">
        <v>77226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/>
      <c r="E55" s="1"/>
      <c r="F55" s="1"/>
      <c r="G55" s="38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6"/>
      <c r="B56" s="1"/>
      <c r="C56" s="1"/>
      <c r="D56" s="1"/>
      <c r="E56" s="1"/>
      <c r="F56" s="1"/>
      <c r="G56" s="38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0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74" zoomScaleNormal="74" workbookViewId="0">
      <selection activeCell="Q58" sqref="Q58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8" style="1" customWidth="1"/>
    <col min="15" max="15" width="11" style="1" customWidth="1"/>
    <col min="16" max="16384" width="9.140625" style="1"/>
  </cols>
  <sheetData>
    <row r="1" spans="1:16" x14ac:dyDescent="0.2">
      <c r="A1" s="2" t="s">
        <v>39</v>
      </c>
      <c r="B1" s="4" t="s">
        <v>87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83"/>
      <c r="B6" s="84"/>
      <c r="C6" s="84"/>
      <c r="D6" s="84"/>
      <c r="E6" s="151"/>
      <c r="F6" s="84"/>
      <c r="G6" s="84"/>
      <c r="H6" s="84"/>
      <c r="I6" s="84"/>
      <c r="J6" s="84"/>
      <c r="K6" s="84"/>
      <c r="L6" s="84"/>
      <c r="M6" s="84"/>
      <c r="N6" s="84"/>
      <c r="O6" s="49" t="s">
        <v>47</v>
      </c>
    </row>
    <row r="7" spans="1:16" x14ac:dyDescent="0.2">
      <c r="A7" s="60" t="s">
        <v>54</v>
      </c>
      <c r="B7" s="12"/>
      <c r="C7" s="90">
        <v>8</v>
      </c>
      <c r="D7" s="90">
        <v>7</v>
      </c>
      <c r="E7" s="90">
        <v>4</v>
      </c>
      <c r="F7" s="90"/>
      <c r="G7" s="140"/>
      <c r="H7" s="140"/>
      <c r="I7" s="140"/>
      <c r="J7" s="140"/>
      <c r="K7" s="140"/>
      <c r="L7" s="140">
        <v>1</v>
      </c>
      <c r="M7" s="140">
        <v>9</v>
      </c>
      <c r="N7" s="140">
        <v>11</v>
      </c>
      <c r="O7" s="81">
        <f>SUM(C7:N7)/12</f>
        <v>3.3333333333333335</v>
      </c>
    </row>
    <row r="8" spans="1:16" x14ac:dyDescent="0.2">
      <c r="A8" s="60" t="s">
        <v>55</v>
      </c>
      <c r="B8" s="12"/>
      <c r="C8" s="90"/>
      <c r="D8" s="90">
        <v>1</v>
      </c>
      <c r="E8" s="90">
        <v>1</v>
      </c>
      <c r="F8" s="90">
        <v>1</v>
      </c>
      <c r="G8" s="140">
        <v>1</v>
      </c>
      <c r="H8" s="140">
        <v>1</v>
      </c>
      <c r="I8" s="140">
        <v>1</v>
      </c>
      <c r="J8" s="140">
        <v>1</v>
      </c>
      <c r="K8" s="140">
        <v>2</v>
      </c>
      <c r="L8" s="140">
        <v>4</v>
      </c>
      <c r="M8" s="140">
        <v>5</v>
      </c>
      <c r="N8" s="140">
        <v>3</v>
      </c>
      <c r="O8" s="81">
        <f t="shared" ref="O8:O22" si="0">SUM(C8:N8)/12</f>
        <v>1.75</v>
      </c>
    </row>
    <row r="9" spans="1:16" x14ac:dyDescent="0.2">
      <c r="A9" s="64" t="s">
        <v>18</v>
      </c>
      <c r="B9" s="12"/>
      <c r="C9" s="90">
        <v>111</v>
      </c>
      <c r="D9" s="90">
        <v>113</v>
      </c>
      <c r="E9" s="90">
        <v>91</v>
      </c>
      <c r="F9" s="90">
        <v>57</v>
      </c>
      <c r="G9" s="140">
        <v>37</v>
      </c>
      <c r="H9" s="140">
        <v>34</v>
      </c>
      <c r="I9" s="140">
        <v>33</v>
      </c>
      <c r="J9" s="140">
        <v>32</v>
      </c>
      <c r="K9" s="140">
        <v>27</v>
      </c>
      <c r="L9" s="140">
        <v>40</v>
      </c>
      <c r="M9" s="140">
        <v>73</v>
      </c>
      <c r="N9" s="140">
        <v>82</v>
      </c>
      <c r="O9" s="81">
        <f t="shared" si="0"/>
        <v>60.833333333333336</v>
      </c>
    </row>
    <row r="10" spans="1:16" x14ac:dyDescent="0.2">
      <c r="A10" s="64" t="s">
        <v>19</v>
      </c>
      <c r="B10" s="12"/>
      <c r="C10" s="90">
        <v>1</v>
      </c>
      <c r="D10" s="90">
        <v>1</v>
      </c>
      <c r="E10" s="90">
        <v>1</v>
      </c>
      <c r="F10" s="90"/>
      <c r="G10" s="140"/>
      <c r="H10" s="140"/>
      <c r="I10" s="140"/>
      <c r="J10" s="140"/>
      <c r="K10" s="140"/>
      <c r="L10" s="140"/>
      <c r="M10" s="140"/>
      <c r="N10" s="140"/>
      <c r="O10" s="81">
        <f t="shared" si="0"/>
        <v>0.25</v>
      </c>
    </row>
    <row r="11" spans="1:16" x14ac:dyDescent="0.2">
      <c r="A11" s="50" t="s">
        <v>56</v>
      </c>
      <c r="B11" s="12"/>
      <c r="C11" s="90">
        <v>1</v>
      </c>
      <c r="D11" s="90">
        <v>2</v>
      </c>
      <c r="E11" s="90">
        <v>2</v>
      </c>
      <c r="F11" s="90">
        <v>1</v>
      </c>
      <c r="G11" s="140">
        <v>1</v>
      </c>
      <c r="H11" s="140">
        <v>1</v>
      </c>
      <c r="I11" s="140">
        <v>1</v>
      </c>
      <c r="J11" s="140">
        <v>1</v>
      </c>
      <c r="K11" s="140">
        <v>1</v>
      </c>
      <c r="L11" s="140">
        <v>1</v>
      </c>
      <c r="M11" s="140">
        <v>1</v>
      </c>
      <c r="N11" s="140">
        <v>2</v>
      </c>
      <c r="O11" s="81">
        <f t="shared" si="0"/>
        <v>1.25</v>
      </c>
    </row>
    <row r="12" spans="1:16" x14ac:dyDescent="0.2">
      <c r="A12" s="50" t="s">
        <v>33</v>
      </c>
      <c r="B12" s="12"/>
      <c r="C12" s="90">
        <v>81</v>
      </c>
      <c r="D12" s="90">
        <v>85</v>
      </c>
      <c r="E12" s="90">
        <v>71</v>
      </c>
      <c r="F12" s="90">
        <v>56</v>
      </c>
      <c r="G12" s="140">
        <v>54</v>
      </c>
      <c r="H12" s="140">
        <v>52</v>
      </c>
      <c r="I12" s="140">
        <v>54</v>
      </c>
      <c r="J12" s="140">
        <v>46</v>
      </c>
      <c r="K12" s="140">
        <v>54</v>
      </c>
      <c r="L12" s="140">
        <v>55</v>
      </c>
      <c r="M12" s="140">
        <v>72</v>
      </c>
      <c r="N12" s="140">
        <v>95</v>
      </c>
      <c r="O12" s="81">
        <f t="shared" si="0"/>
        <v>64.583333333333329</v>
      </c>
    </row>
    <row r="13" spans="1:16" x14ac:dyDescent="0.2">
      <c r="A13" s="64" t="s">
        <v>29</v>
      </c>
      <c r="B13" s="12"/>
      <c r="C13" s="90">
        <v>659</v>
      </c>
      <c r="D13" s="90">
        <v>653</v>
      </c>
      <c r="E13" s="90">
        <v>549</v>
      </c>
      <c r="F13" s="90">
        <v>265</v>
      </c>
      <c r="G13" s="140">
        <v>94</v>
      </c>
      <c r="H13" s="140">
        <v>78</v>
      </c>
      <c r="I13" s="140">
        <v>102</v>
      </c>
      <c r="J13" s="140">
        <v>114</v>
      </c>
      <c r="K13" s="140">
        <v>133</v>
      </c>
      <c r="L13" s="140">
        <v>156</v>
      </c>
      <c r="M13" s="140">
        <v>535</v>
      </c>
      <c r="N13" s="140">
        <v>586</v>
      </c>
      <c r="O13" s="81">
        <f t="shared" si="0"/>
        <v>327</v>
      </c>
    </row>
    <row r="14" spans="1:16" x14ac:dyDescent="0.2">
      <c r="A14" s="64" t="s">
        <v>20</v>
      </c>
      <c r="B14" s="12"/>
      <c r="C14" s="90">
        <v>190</v>
      </c>
      <c r="D14" s="90">
        <v>187</v>
      </c>
      <c r="E14" s="90">
        <v>165</v>
      </c>
      <c r="F14" s="90">
        <v>94</v>
      </c>
      <c r="G14" s="140">
        <v>15</v>
      </c>
      <c r="H14" s="140">
        <v>8</v>
      </c>
      <c r="I14" s="140">
        <v>7</v>
      </c>
      <c r="J14" s="140">
        <v>10</v>
      </c>
      <c r="K14" s="140">
        <v>8</v>
      </c>
      <c r="L14" s="140">
        <v>12</v>
      </c>
      <c r="M14" s="140">
        <v>188</v>
      </c>
      <c r="N14" s="140">
        <v>191</v>
      </c>
      <c r="O14" s="81">
        <f t="shared" si="0"/>
        <v>89.583333333333329</v>
      </c>
    </row>
    <row r="15" spans="1:16" x14ac:dyDescent="0.2">
      <c r="A15" s="50" t="s">
        <v>30</v>
      </c>
      <c r="B15" s="12"/>
      <c r="C15" s="90">
        <v>4513</v>
      </c>
      <c r="D15" s="90">
        <v>4408</v>
      </c>
      <c r="E15" s="90">
        <v>3451</v>
      </c>
      <c r="F15" s="90">
        <v>1132</v>
      </c>
      <c r="G15" s="140">
        <v>174</v>
      </c>
      <c r="H15" s="140">
        <v>126</v>
      </c>
      <c r="I15" s="140">
        <v>115</v>
      </c>
      <c r="J15" s="140">
        <v>101</v>
      </c>
      <c r="K15" s="140">
        <v>133</v>
      </c>
      <c r="L15" s="140">
        <v>375</v>
      </c>
      <c r="M15" s="140">
        <v>4078</v>
      </c>
      <c r="N15" s="140">
        <v>4481</v>
      </c>
      <c r="O15" s="81">
        <f t="shared" si="0"/>
        <v>1923.9166666666667</v>
      </c>
    </row>
    <row r="16" spans="1:16" x14ac:dyDescent="0.2">
      <c r="A16" s="50" t="s">
        <v>57</v>
      </c>
      <c r="B16" s="12"/>
      <c r="C16" s="90">
        <v>22</v>
      </c>
      <c r="D16" s="90">
        <v>23</v>
      </c>
      <c r="E16" s="90">
        <v>19</v>
      </c>
      <c r="F16" s="90">
        <v>8</v>
      </c>
      <c r="G16" s="140">
        <v>8</v>
      </c>
      <c r="H16" s="140">
        <v>6</v>
      </c>
      <c r="I16" s="140">
        <v>7</v>
      </c>
      <c r="J16" s="140">
        <v>7</v>
      </c>
      <c r="K16" s="140">
        <v>4</v>
      </c>
      <c r="L16" s="140">
        <v>7</v>
      </c>
      <c r="M16" s="140">
        <v>16</v>
      </c>
      <c r="N16" s="140">
        <v>20</v>
      </c>
      <c r="O16" s="81">
        <f t="shared" si="0"/>
        <v>12.25</v>
      </c>
    </row>
    <row r="17" spans="1:16" x14ac:dyDescent="0.2">
      <c r="A17" s="60" t="s">
        <v>21</v>
      </c>
      <c r="B17" s="12"/>
      <c r="C17" s="90">
        <v>47</v>
      </c>
      <c r="D17" s="90">
        <v>47</v>
      </c>
      <c r="E17" s="90">
        <v>43</v>
      </c>
      <c r="F17" s="90">
        <v>42</v>
      </c>
      <c r="G17" s="140">
        <v>32</v>
      </c>
      <c r="H17" s="140">
        <v>32</v>
      </c>
      <c r="I17" s="140">
        <v>32</v>
      </c>
      <c r="J17" s="140">
        <v>28</v>
      </c>
      <c r="K17" s="140">
        <v>24</v>
      </c>
      <c r="L17" s="140">
        <v>24</v>
      </c>
      <c r="M17" s="140">
        <v>39</v>
      </c>
      <c r="N17" s="140">
        <v>36</v>
      </c>
      <c r="O17" s="81">
        <f t="shared" si="0"/>
        <v>35.5</v>
      </c>
    </row>
    <row r="18" spans="1:16" x14ac:dyDescent="0.2">
      <c r="A18" s="60" t="s">
        <v>58</v>
      </c>
      <c r="B18" s="12"/>
      <c r="C18" s="90">
        <v>42</v>
      </c>
      <c r="D18" s="90">
        <v>39</v>
      </c>
      <c r="E18" s="90">
        <v>36</v>
      </c>
      <c r="F18" s="90">
        <v>8</v>
      </c>
      <c r="G18" s="140">
        <v>5</v>
      </c>
      <c r="H18" s="140">
        <v>2</v>
      </c>
      <c r="I18" s="140">
        <v>3</v>
      </c>
      <c r="J18" s="140">
        <v>3</v>
      </c>
      <c r="K18" s="140">
        <v>3</v>
      </c>
      <c r="L18" s="140">
        <v>3</v>
      </c>
      <c r="M18" s="140">
        <v>46</v>
      </c>
      <c r="N18" s="140">
        <v>58</v>
      </c>
      <c r="O18" s="81">
        <f t="shared" si="0"/>
        <v>20.666666666666668</v>
      </c>
    </row>
    <row r="19" spans="1:16" x14ac:dyDescent="0.2">
      <c r="A19" s="60" t="s">
        <v>59</v>
      </c>
      <c r="B19" s="12"/>
      <c r="C19" s="90">
        <v>142</v>
      </c>
      <c r="D19" s="90">
        <v>132</v>
      </c>
      <c r="E19" s="90">
        <v>107</v>
      </c>
      <c r="F19" s="90">
        <v>58</v>
      </c>
      <c r="G19" s="140">
        <v>15</v>
      </c>
      <c r="H19" s="140">
        <v>40</v>
      </c>
      <c r="I19" s="140">
        <v>57</v>
      </c>
      <c r="J19" s="140">
        <v>55</v>
      </c>
      <c r="K19" s="140">
        <v>21</v>
      </c>
      <c r="L19" s="140">
        <v>17</v>
      </c>
      <c r="M19" s="140">
        <v>82</v>
      </c>
      <c r="N19" s="140">
        <v>140</v>
      </c>
      <c r="O19" s="81">
        <f t="shared" si="0"/>
        <v>72.166666666666671</v>
      </c>
    </row>
    <row r="20" spans="1:16" ht="15" x14ac:dyDescent="0.25">
      <c r="A20" s="60" t="s">
        <v>60</v>
      </c>
      <c r="B20" s="12"/>
      <c r="C20" s="90">
        <v>22</v>
      </c>
      <c r="D20" s="90">
        <v>22</v>
      </c>
      <c r="E20" s="90">
        <v>20</v>
      </c>
      <c r="F20" s="90">
        <v>18</v>
      </c>
      <c r="G20" s="140">
        <v>7</v>
      </c>
      <c r="H20" s="140">
        <v>7</v>
      </c>
      <c r="I20" s="140">
        <v>8</v>
      </c>
      <c r="J20" s="140">
        <v>10</v>
      </c>
      <c r="K20" s="140">
        <v>8</v>
      </c>
      <c r="L20" s="140">
        <v>7</v>
      </c>
      <c r="M20" s="140">
        <v>11</v>
      </c>
      <c r="N20" s="140">
        <v>8</v>
      </c>
      <c r="O20" s="81">
        <f t="shared" si="0"/>
        <v>12.333333333333334</v>
      </c>
      <c r="P20" s="46"/>
    </row>
    <row r="21" spans="1:16" x14ac:dyDescent="0.2">
      <c r="A21" s="60" t="s">
        <v>61</v>
      </c>
      <c r="B21" s="12"/>
      <c r="C21" s="90">
        <v>575</v>
      </c>
      <c r="D21" s="90">
        <v>582</v>
      </c>
      <c r="E21" s="90">
        <v>485</v>
      </c>
      <c r="F21" s="90">
        <v>266</v>
      </c>
      <c r="G21" s="140">
        <v>99</v>
      </c>
      <c r="H21" s="140">
        <v>148</v>
      </c>
      <c r="I21" s="140">
        <v>221</v>
      </c>
      <c r="J21" s="140">
        <v>207</v>
      </c>
      <c r="K21" s="140">
        <v>82</v>
      </c>
      <c r="L21" s="140">
        <v>110</v>
      </c>
      <c r="M21" s="140">
        <v>494</v>
      </c>
      <c r="N21" s="140">
        <v>511</v>
      </c>
      <c r="O21" s="81">
        <f t="shared" si="0"/>
        <v>315</v>
      </c>
    </row>
    <row r="22" spans="1:16" x14ac:dyDescent="0.2">
      <c r="A22" s="64" t="s">
        <v>62</v>
      </c>
      <c r="B22" s="12"/>
      <c r="C22" s="90">
        <v>43</v>
      </c>
      <c r="D22" s="90">
        <v>47</v>
      </c>
      <c r="E22" s="90">
        <v>38</v>
      </c>
      <c r="F22" s="90">
        <v>24</v>
      </c>
      <c r="G22" s="140">
        <v>28</v>
      </c>
      <c r="H22" s="140">
        <v>32</v>
      </c>
      <c r="I22" s="140">
        <v>27</v>
      </c>
      <c r="J22" s="140">
        <v>26</v>
      </c>
      <c r="K22" s="140">
        <v>29</v>
      </c>
      <c r="L22" s="140">
        <v>31</v>
      </c>
      <c r="M22" s="140">
        <v>30</v>
      </c>
      <c r="N22" s="140">
        <v>32</v>
      </c>
      <c r="O22" s="81">
        <f t="shared" si="0"/>
        <v>32.25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6457</v>
      </c>
      <c r="D25" s="62">
        <f t="shared" ref="D25:N25" si="1">SUM(D7:D22)</f>
        <v>6349</v>
      </c>
      <c r="E25" s="62">
        <f t="shared" si="1"/>
        <v>5083</v>
      </c>
      <c r="F25" s="62">
        <f t="shared" si="1"/>
        <v>2030</v>
      </c>
      <c r="G25" s="62">
        <f t="shared" si="1"/>
        <v>570</v>
      </c>
      <c r="H25" s="62">
        <f t="shared" si="1"/>
        <v>567</v>
      </c>
      <c r="I25" s="62">
        <f t="shared" si="1"/>
        <v>668</v>
      </c>
      <c r="J25" s="62">
        <f t="shared" si="1"/>
        <v>641</v>
      </c>
      <c r="K25" s="62">
        <f t="shared" si="1"/>
        <v>529</v>
      </c>
      <c r="L25" s="62">
        <f t="shared" si="1"/>
        <v>843</v>
      </c>
      <c r="M25" s="62">
        <f t="shared" si="1"/>
        <v>5679</v>
      </c>
      <c r="N25" s="62">
        <f t="shared" si="1"/>
        <v>6256</v>
      </c>
      <c r="O25" s="63">
        <f>SUM(C25:N25)/12</f>
        <v>2972.6666666666665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88</v>
      </c>
    </row>
    <row r="33" spans="1:15" ht="13.5" thickBot="1" x14ac:dyDescent="0.25">
      <c r="A33" s="1" t="s">
        <v>81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83"/>
      <c r="B36" s="84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49" t="s">
        <v>71</v>
      </c>
    </row>
    <row r="37" spans="1:15" ht="15" x14ac:dyDescent="0.25">
      <c r="A37" s="60" t="s">
        <v>54</v>
      </c>
      <c r="B37" s="12"/>
      <c r="C37" s="142">
        <v>5</v>
      </c>
      <c r="D37" s="143">
        <v>5</v>
      </c>
      <c r="E37" s="143">
        <v>3</v>
      </c>
      <c r="F37" s="143"/>
      <c r="G37" s="143"/>
      <c r="H37" s="143"/>
      <c r="I37" s="143"/>
      <c r="J37" s="143"/>
      <c r="K37" s="143"/>
      <c r="L37" s="143"/>
      <c r="M37" s="143">
        <v>1</v>
      </c>
      <c r="N37" s="144">
        <v>3</v>
      </c>
      <c r="O37" s="81">
        <f>SUM(C37:N37)/12</f>
        <v>1.4166666666666667</v>
      </c>
    </row>
    <row r="38" spans="1:15" ht="15" x14ac:dyDescent="0.25">
      <c r="A38" s="60" t="s">
        <v>55</v>
      </c>
      <c r="B38" s="12"/>
      <c r="C38" s="145"/>
      <c r="D38" s="146"/>
      <c r="E38" s="146"/>
      <c r="F38" s="146"/>
      <c r="G38" s="146"/>
      <c r="H38" s="146"/>
      <c r="I38" s="146"/>
      <c r="J38" s="146"/>
      <c r="K38" s="146"/>
      <c r="L38" s="146">
        <v>1</v>
      </c>
      <c r="M38" s="146">
        <v>2</v>
      </c>
      <c r="N38" s="147">
        <v>2</v>
      </c>
      <c r="O38" s="81">
        <f t="shared" ref="O38:O52" si="2">SUM(C38:N38)/12</f>
        <v>0.41666666666666669</v>
      </c>
    </row>
    <row r="39" spans="1:15" ht="15" x14ac:dyDescent="0.25">
      <c r="A39" s="64" t="s">
        <v>18</v>
      </c>
      <c r="B39" s="12"/>
      <c r="C39" s="145">
        <v>61</v>
      </c>
      <c r="D39" s="146">
        <v>61</v>
      </c>
      <c r="E39" s="146">
        <v>50</v>
      </c>
      <c r="F39" s="146">
        <v>26</v>
      </c>
      <c r="G39" s="146">
        <v>26</v>
      </c>
      <c r="H39" s="146">
        <v>14</v>
      </c>
      <c r="I39" s="146">
        <v>16</v>
      </c>
      <c r="J39" s="146">
        <v>19</v>
      </c>
      <c r="K39" s="146">
        <v>13</v>
      </c>
      <c r="L39" s="146">
        <v>24</v>
      </c>
      <c r="M39" s="146">
        <v>40</v>
      </c>
      <c r="N39" s="147">
        <v>50</v>
      </c>
      <c r="O39" s="81">
        <f t="shared" si="2"/>
        <v>33.333333333333336</v>
      </c>
    </row>
    <row r="40" spans="1:15" ht="15" x14ac:dyDescent="0.25">
      <c r="A40" s="64" t="s">
        <v>19</v>
      </c>
      <c r="B40" s="12"/>
      <c r="C40" s="145">
        <v>1</v>
      </c>
      <c r="D40" s="146">
        <v>1</v>
      </c>
      <c r="E40" s="146">
        <v>1</v>
      </c>
      <c r="F40" s="146"/>
      <c r="G40" s="146"/>
      <c r="H40" s="146"/>
      <c r="I40" s="146"/>
      <c r="J40" s="146"/>
      <c r="K40" s="146"/>
      <c r="L40" s="146"/>
      <c r="M40" s="146"/>
      <c r="N40" s="147"/>
      <c r="O40" s="81">
        <f t="shared" si="2"/>
        <v>0.25</v>
      </c>
    </row>
    <row r="41" spans="1:15" ht="15" x14ac:dyDescent="0.25">
      <c r="A41" s="50" t="s">
        <v>56</v>
      </c>
      <c r="B41" s="12"/>
      <c r="C41" s="145"/>
      <c r="D41" s="146"/>
      <c r="E41" s="146">
        <v>1</v>
      </c>
      <c r="F41" s="146"/>
      <c r="G41" s="146"/>
      <c r="H41" s="146"/>
      <c r="I41" s="146"/>
      <c r="J41" s="146"/>
      <c r="K41" s="146"/>
      <c r="L41" s="146"/>
      <c r="M41" s="146"/>
      <c r="N41" s="147">
        <v>1</v>
      </c>
      <c r="O41" s="81">
        <f t="shared" si="2"/>
        <v>0.16666666666666666</v>
      </c>
    </row>
    <row r="42" spans="1:15" ht="15" x14ac:dyDescent="0.25">
      <c r="A42" s="50" t="s">
        <v>33</v>
      </c>
      <c r="B42" s="12"/>
      <c r="C42" s="145">
        <v>15</v>
      </c>
      <c r="D42" s="146">
        <v>15</v>
      </c>
      <c r="E42" s="146">
        <v>14</v>
      </c>
      <c r="F42" s="146">
        <v>10</v>
      </c>
      <c r="G42" s="146">
        <v>10</v>
      </c>
      <c r="H42" s="146">
        <v>2</v>
      </c>
      <c r="I42" s="146">
        <v>4</v>
      </c>
      <c r="J42" s="146">
        <v>2</v>
      </c>
      <c r="K42" s="146">
        <v>3</v>
      </c>
      <c r="L42" s="146">
        <v>3</v>
      </c>
      <c r="M42" s="146">
        <v>14</v>
      </c>
      <c r="N42" s="147">
        <v>20</v>
      </c>
      <c r="O42" s="81">
        <f t="shared" si="2"/>
        <v>9.3333333333333339</v>
      </c>
    </row>
    <row r="43" spans="1:15" ht="15" x14ac:dyDescent="0.25">
      <c r="A43" s="64" t="s">
        <v>29</v>
      </c>
      <c r="B43" s="12"/>
      <c r="C43" s="145">
        <v>510</v>
      </c>
      <c r="D43" s="146">
        <v>513</v>
      </c>
      <c r="E43" s="146">
        <v>429</v>
      </c>
      <c r="F43" s="146">
        <v>211</v>
      </c>
      <c r="G43" s="146">
        <v>211</v>
      </c>
      <c r="H43" s="146">
        <v>55</v>
      </c>
      <c r="I43" s="146">
        <v>76</v>
      </c>
      <c r="J43" s="146">
        <v>82</v>
      </c>
      <c r="K43" s="146">
        <v>94</v>
      </c>
      <c r="L43" s="146">
        <v>106</v>
      </c>
      <c r="M43" s="146">
        <v>402</v>
      </c>
      <c r="N43" s="147">
        <v>440</v>
      </c>
      <c r="O43" s="81">
        <f t="shared" si="2"/>
        <v>260.75</v>
      </c>
    </row>
    <row r="44" spans="1:15" ht="15" x14ac:dyDescent="0.25">
      <c r="A44" s="64" t="s">
        <v>20</v>
      </c>
      <c r="B44" s="12"/>
      <c r="C44" s="145">
        <v>47</v>
      </c>
      <c r="D44" s="146">
        <v>49</v>
      </c>
      <c r="E44" s="146">
        <v>46</v>
      </c>
      <c r="F44" s="146">
        <v>30</v>
      </c>
      <c r="G44" s="146">
        <v>30</v>
      </c>
      <c r="H44" s="146">
        <v>3</v>
      </c>
      <c r="I44" s="146">
        <v>2</v>
      </c>
      <c r="J44" s="146">
        <v>3</v>
      </c>
      <c r="K44" s="146">
        <v>3</v>
      </c>
      <c r="L44" s="146">
        <v>4</v>
      </c>
      <c r="M44" s="146">
        <v>41</v>
      </c>
      <c r="N44" s="147">
        <v>38</v>
      </c>
      <c r="O44" s="81">
        <f t="shared" si="2"/>
        <v>24.666666666666668</v>
      </c>
    </row>
    <row r="45" spans="1:15" ht="15" x14ac:dyDescent="0.25">
      <c r="A45" s="50" t="s">
        <v>30</v>
      </c>
      <c r="B45" s="12"/>
      <c r="C45" s="145">
        <v>2754</v>
      </c>
      <c r="D45" s="146">
        <v>2715</v>
      </c>
      <c r="E45" s="146">
        <v>2136</v>
      </c>
      <c r="F45" s="146">
        <v>690</v>
      </c>
      <c r="G45" s="146">
        <v>690</v>
      </c>
      <c r="H45" s="146">
        <v>76</v>
      </c>
      <c r="I45" s="146">
        <v>68</v>
      </c>
      <c r="J45" s="146">
        <v>62</v>
      </c>
      <c r="K45" s="146">
        <v>75</v>
      </c>
      <c r="L45" s="146">
        <v>232</v>
      </c>
      <c r="M45" s="146">
        <v>2427</v>
      </c>
      <c r="N45" s="147">
        <v>2713</v>
      </c>
      <c r="O45" s="81">
        <f t="shared" si="2"/>
        <v>1219.8333333333333</v>
      </c>
    </row>
    <row r="46" spans="1:15" ht="15" x14ac:dyDescent="0.25">
      <c r="A46" s="50" t="s">
        <v>57</v>
      </c>
      <c r="B46" s="12"/>
      <c r="C46" s="145">
        <v>15</v>
      </c>
      <c r="D46" s="146">
        <v>16</v>
      </c>
      <c r="E46" s="146">
        <v>14</v>
      </c>
      <c r="F46" s="146">
        <v>4</v>
      </c>
      <c r="G46" s="146">
        <v>4</v>
      </c>
      <c r="H46" s="146">
        <v>4</v>
      </c>
      <c r="I46" s="146">
        <v>4</v>
      </c>
      <c r="J46" s="146">
        <v>4</v>
      </c>
      <c r="K46" s="146">
        <v>3</v>
      </c>
      <c r="L46" s="146">
        <v>5</v>
      </c>
      <c r="M46" s="146">
        <v>10</v>
      </c>
      <c r="N46" s="147">
        <v>13</v>
      </c>
      <c r="O46" s="81">
        <f t="shared" si="2"/>
        <v>8</v>
      </c>
    </row>
    <row r="47" spans="1:15" ht="15" x14ac:dyDescent="0.25">
      <c r="A47" s="60" t="s">
        <v>21</v>
      </c>
      <c r="B47" s="12"/>
      <c r="C47" s="145">
        <v>29</v>
      </c>
      <c r="D47" s="146">
        <v>28</v>
      </c>
      <c r="E47" s="146">
        <v>27</v>
      </c>
      <c r="F47" s="146">
        <v>26</v>
      </c>
      <c r="G47" s="146">
        <v>26</v>
      </c>
      <c r="H47" s="146">
        <v>23</v>
      </c>
      <c r="I47" s="146">
        <v>24</v>
      </c>
      <c r="J47" s="146">
        <v>21</v>
      </c>
      <c r="K47" s="146">
        <v>18</v>
      </c>
      <c r="L47" s="146">
        <v>19</v>
      </c>
      <c r="M47" s="146">
        <v>25</v>
      </c>
      <c r="N47" s="147">
        <v>21</v>
      </c>
      <c r="O47" s="81">
        <f t="shared" si="2"/>
        <v>23.916666666666668</v>
      </c>
    </row>
    <row r="48" spans="1:15" ht="15" x14ac:dyDescent="0.25">
      <c r="A48" s="60" t="s">
        <v>58</v>
      </c>
      <c r="B48" s="12"/>
      <c r="C48" s="145">
        <v>37</v>
      </c>
      <c r="D48" s="146">
        <v>35</v>
      </c>
      <c r="E48" s="146">
        <v>32</v>
      </c>
      <c r="F48" s="146">
        <v>7</v>
      </c>
      <c r="G48" s="146">
        <v>7</v>
      </c>
      <c r="H48" s="146">
        <v>1</v>
      </c>
      <c r="I48" s="146">
        <v>2</v>
      </c>
      <c r="J48" s="146">
        <v>2</v>
      </c>
      <c r="K48" s="146">
        <v>2</v>
      </c>
      <c r="L48" s="146">
        <v>2</v>
      </c>
      <c r="M48" s="146">
        <v>39</v>
      </c>
      <c r="N48" s="147">
        <v>45</v>
      </c>
      <c r="O48" s="81">
        <f t="shared" si="2"/>
        <v>17.583333333333332</v>
      </c>
    </row>
    <row r="49" spans="1:15" ht="15" x14ac:dyDescent="0.25">
      <c r="A49" s="60" t="s">
        <v>59</v>
      </c>
      <c r="B49" s="12"/>
      <c r="C49" s="145">
        <v>26</v>
      </c>
      <c r="D49" s="146">
        <v>26</v>
      </c>
      <c r="E49" s="146">
        <v>20</v>
      </c>
      <c r="F49" s="146">
        <v>18</v>
      </c>
      <c r="G49" s="146">
        <v>18</v>
      </c>
      <c r="H49" s="146">
        <v>32</v>
      </c>
      <c r="I49" s="146">
        <v>48</v>
      </c>
      <c r="J49" s="146">
        <v>46</v>
      </c>
      <c r="K49" s="146">
        <v>14</v>
      </c>
      <c r="L49" s="146">
        <v>9</v>
      </c>
      <c r="M49" s="146">
        <v>13</v>
      </c>
      <c r="N49" s="147">
        <v>20</v>
      </c>
      <c r="O49" s="81">
        <f t="shared" si="2"/>
        <v>24.166666666666668</v>
      </c>
    </row>
    <row r="50" spans="1:15" ht="15" x14ac:dyDescent="0.25">
      <c r="A50" s="60" t="s">
        <v>60</v>
      </c>
      <c r="B50" s="12"/>
      <c r="C50" s="145">
        <v>13</v>
      </c>
      <c r="D50" s="146">
        <v>14</v>
      </c>
      <c r="E50" s="146">
        <v>13</v>
      </c>
      <c r="F50" s="146">
        <v>12</v>
      </c>
      <c r="G50" s="146">
        <v>12</v>
      </c>
      <c r="H50" s="146">
        <v>6</v>
      </c>
      <c r="I50" s="146">
        <v>7</v>
      </c>
      <c r="J50" s="146">
        <v>9</v>
      </c>
      <c r="K50" s="146">
        <v>7</v>
      </c>
      <c r="L50" s="146">
        <v>5</v>
      </c>
      <c r="M50" s="146">
        <v>7</v>
      </c>
      <c r="N50" s="147">
        <v>5</v>
      </c>
      <c r="O50" s="81">
        <f t="shared" si="2"/>
        <v>9.1666666666666661</v>
      </c>
    </row>
    <row r="51" spans="1:15" ht="15" x14ac:dyDescent="0.25">
      <c r="A51" s="60" t="s">
        <v>61</v>
      </c>
      <c r="B51" s="12"/>
      <c r="C51" s="145">
        <v>325</v>
      </c>
      <c r="D51" s="146">
        <v>336</v>
      </c>
      <c r="E51" s="146">
        <v>272</v>
      </c>
      <c r="F51" s="146">
        <v>149</v>
      </c>
      <c r="G51" s="146">
        <v>149</v>
      </c>
      <c r="H51" s="146">
        <v>116</v>
      </c>
      <c r="I51" s="146">
        <v>184</v>
      </c>
      <c r="J51" s="146">
        <v>176</v>
      </c>
      <c r="K51" s="146">
        <v>52</v>
      </c>
      <c r="L51" s="146">
        <v>75</v>
      </c>
      <c r="M51" s="146">
        <v>287</v>
      </c>
      <c r="N51" s="147">
        <v>300</v>
      </c>
      <c r="O51" s="81">
        <f t="shared" si="2"/>
        <v>201.75</v>
      </c>
    </row>
    <row r="52" spans="1:15" ht="15.75" thickBot="1" x14ac:dyDescent="0.3">
      <c r="A52" s="64" t="s">
        <v>62</v>
      </c>
      <c r="B52" s="12"/>
      <c r="C52" s="148">
        <v>27</v>
      </c>
      <c r="D52" s="149">
        <v>28</v>
      </c>
      <c r="E52" s="149">
        <v>19</v>
      </c>
      <c r="F52" s="149">
        <v>11</v>
      </c>
      <c r="G52" s="149">
        <v>11</v>
      </c>
      <c r="H52" s="149">
        <v>20</v>
      </c>
      <c r="I52" s="149">
        <v>17</v>
      </c>
      <c r="J52" s="149">
        <v>19</v>
      </c>
      <c r="K52" s="149">
        <v>17</v>
      </c>
      <c r="L52" s="149">
        <v>18</v>
      </c>
      <c r="M52" s="149">
        <v>17</v>
      </c>
      <c r="N52" s="150">
        <v>20</v>
      </c>
      <c r="O52" s="81">
        <f t="shared" si="2"/>
        <v>18.666666666666668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3865</v>
      </c>
      <c r="D54" s="66">
        <f t="shared" ref="D54:N54" si="3">SUM(D37:D53)</f>
        <v>3842</v>
      </c>
      <c r="E54" s="66">
        <f t="shared" si="3"/>
        <v>3077</v>
      </c>
      <c r="F54" s="66">
        <f t="shared" si="3"/>
        <v>1194</v>
      </c>
      <c r="G54" s="66">
        <f t="shared" si="3"/>
        <v>1194</v>
      </c>
      <c r="H54" s="66">
        <f t="shared" si="3"/>
        <v>352</v>
      </c>
      <c r="I54" s="66">
        <f t="shared" si="3"/>
        <v>452</v>
      </c>
      <c r="J54" s="66">
        <f t="shared" si="3"/>
        <v>445</v>
      </c>
      <c r="K54" s="66">
        <f t="shared" si="3"/>
        <v>301</v>
      </c>
      <c r="L54" s="66">
        <f t="shared" si="3"/>
        <v>503</v>
      </c>
      <c r="M54" s="66">
        <f t="shared" si="3"/>
        <v>3325</v>
      </c>
      <c r="N54" s="66">
        <f t="shared" si="3"/>
        <v>3691</v>
      </c>
      <c r="O54" s="67">
        <f>SUM(C54:N54)/12</f>
        <v>1853.4166666666667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0.59857518971658663</v>
      </c>
      <c r="D56" s="76">
        <f t="shared" si="4"/>
        <v>0.6051346668766735</v>
      </c>
      <c r="E56" s="76">
        <f t="shared" si="4"/>
        <v>0.60535117056856191</v>
      </c>
      <c r="F56" s="76">
        <f t="shared" si="4"/>
        <v>0.5881773399014778</v>
      </c>
      <c r="G56" s="76">
        <f t="shared" si="4"/>
        <v>2.094736842105263</v>
      </c>
      <c r="H56" s="76">
        <f t="shared" si="4"/>
        <v>0.62081128747795411</v>
      </c>
      <c r="I56" s="76">
        <f t="shared" si="4"/>
        <v>0.67664670658682635</v>
      </c>
      <c r="J56" s="76">
        <f t="shared" si="4"/>
        <v>0.69422776911076445</v>
      </c>
      <c r="K56" s="76">
        <f t="shared" si="4"/>
        <v>0.56899810964083175</v>
      </c>
      <c r="L56" s="76">
        <f t="shared" si="4"/>
        <v>0.59667852906287067</v>
      </c>
      <c r="M56" s="76">
        <f t="shared" si="4"/>
        <v>0.58549040324000701</v>
      </c>
      <c r="N56" s="76">
        <f t="shared" si="4"/>
        <v>0.58999360613810736</v>
      </c>
      <c r="O56" s="77">
        <f t="shared" si="4"/>
        <v>0.62348620766988117</v>
      </c>
    </row>
    <row r="57" spans="1:15" ht="13.5" thickBot="1" x14ac:dyDescent="0.25">
      <c r="A57" s="22" t="s">
        <v>82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60" spans="1:15" x14ac:dyDescent="0.2">
      <c r="A60" s="36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74" zoomScaleNormal="74" workbookViewId="0">
      <selection activeCell="R29" sqref="R29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8" style="1" customWidth="1"/>
    <col min="15" max="15" width="11" style="1" customWidth="1"/>
    <col min="16" max="16384" width="9.140625" style="1"/>
  </cols>
  <sheetData>
    <row r="1" spans="1:16" x14ac:dyDescent="0.2">
      <c r="A1" s="2" t="s">
        <v>39</v>
      </c>
      <c r="B1" s="4" t="s">
        <v>83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9" t="s">
        <v>47</v>
      </c>
    </row>
    <row r="7" spans="1:16" x14ac:dyDescent="0.2">
      <c r="A7" s="60" t="s">
        <v>54</v>
      </c>
      <c r="B7" s="12"/>
      <c r="C7" s="90">
        <v>10</v>
      </c>
      <c r="D7" s="90">
        <v>7</v>
      </c>
      <c r="E7" s="90">
        <v>6</v>
      </c>
      <c r="F7" s="90">
        <v>3</v>
      </c>
      <c r="G7" s="90">
        <v>4</v>
      </c>
      <c r="H7" s="90">
        <v>2</v>
      </c>
      <c r="I7" s="90">
        <v>2</v>
      </c>
      <c r="J7" s="90">
        <v>1</v>
      </c>
      <c r="K7" s="90">
        <v>1</v>
      </c>
      <c r="L7" s="91">
        <v>2</v>
      </c>
      <c r="M7" s="90">
        <v>7</v>
      </c>
      <c r="N7" s="90">
        <v>5</v>
      </c>
      <c r="O7" s="81">
        <f>SUM(C7:N7)/12</f>
        <v>4.166666666666667</v>
      </c>
    </row>
    <row r="8" spans="1:16" x14ac:dyDescent="0.2">
      <c r="A8" s="60" t="s">
        <v>55</v>
      </c>
      <c r="B8" s="12"/>
      <c r="C8" s="90">
        <v>1</v>
      </c>
      <c r="D8" s="90">
        <v>1</v>
      </c>
      <c r="E8" s="90">
        <v>1</v>
      </c>
      <c r="F8" s="90">
        <v>2</v>
      </c>
      <c r="G8" s="90">
        <v>2</v>
      </c>
      <c r="H8" s="90">
        <v>2</v>
      </c>
      <c r="I8" s="90">
        <v>2</v>
      </c>
      <c r="J8" s="90">
        <v>2</v>
      </c>
      <c r="K8" s="90">
        <v>2</v>
      </c>
      <c r="L8" s="91">
        <v>4</v>
      </c>
      <c r="M8" s="90">
        <v>2</v>
      </c>
      <c r="N8" s="90">
        <v>1</v>
      </c>
      <c r="O8" s="81">
        <f t="shared" ref="O8:O22" si="0">SUM(C8:N8)/12</f>
        <v>1.8333333333333333</v>
      </c>
    </row>
    <row r="9" spans="1:16" x14ac:dyDescent="0.2">
      <c r="A9" s="64" t="s">
        <v>18</v>
      </c>
      <c r="B9" s="12"/>
      <c r="C9" s="90">
        <v>100</v>
      </c>
      <c r="D9" s="90">
        <v>95</v>
      </c>
      <c r="E9" s="90">
        <v>86</v>
      </c>
      <c r="F9" s="90">
        <v>56</v>
      </c>
      <c r="G9" s="90">
        <v>36</v>
      </c>
      <c r="H9" s="90">
        <v>34</v>
      </c>
      <c r="I9" s="90">
        <v>35</v>
      </c>
      <c r="J9" s="90">
        <v>39</v>
      </c>
      <c r="K9" s="90">
        <v>38</v>
      </c>
      <c r="L9" s="91">
        <v>47</v>
      </c>
      <c r="M9" s="90">
        <v>82</v>
      </c>
      <c r="N9" s="90">
        <v>96</v>
      </c>
      <c r="O9" s="81">
        <f t="shared" si="0"/>
        <v>62</v>
      </c>
    </row>
    <row r="10" spans="1:16" x14ac:dyDescent="0.2">
      <c r="A10" s="64" t="s">
        <v>19</v>
      </c>
      <c r="B10" s="12"/>
      <c r="C10" s="90">
        <v>1</v>
      </c>
      <c r="D10" s="90">
        <v>1</v>
      </c>
      <c r="E10" s="90">
        <v>3</v>
      </c>
      <c r="F10" s="90">
        <v>2</v>
      </c>
      <c r="G10" s="90"/>
      <c r="H10" s="90"/>
      <c r="I10" s="90"/>
      <c r="J10" s="90"/>
      <c r="K10" s="90"/>
      <c r="L10" s="91"/>
      <c r="M10" s="90">
        <v>1</v>
      </c>
      <c r="N10" s="90">
        <v>1</v>
      </c>
      <c r="O10" s="81">
        <f t="shared" si="0"/>
        <v>0.75</v>
      </c>
    </row>
    <row r="11" spans="1:16" x14ac:dyDescent="0.2">
      <c r="A11" s="50" t="s">
        <v>56</v>
      </c>
      <c r="B11" s="12"/>
      <c r="C11" s="90">
        <v>2</v>
      </c>
      <c r="D11" s="90">
        <v>1</v>
      </c>
      <c r="E11" s="90">
        <v>1</v>
      </c>
      <c r="F11" s="90"/>
      <c r="G11" s="90"/>
      <c r="H11" s="90"/>
      <c r="I11" s="90"/>
      <c r="J11" s="90">
        <v>1</v>
      </c>
      <c r="K11" s="90"/>
      <c r="L11" s="91"/>
      <c r="M11" s="90"/>
      <c r="N11" s="90"/>
      <c r="O11" s="81">
        <f t="shared" si="0"/>
        <v>0.41666666666666669</v>
      </c>
    </row>
    <row r="12" spans="1:16" x14ac:dyDescent="0.2">
      <c r="A12" s="50" t="s">
        <v>33</v>
      </c>
      <c r="B12" s="12"/>
      <c r="C12" s="90">
        <v>92</v>
      </c>
      <c r="D12" s="90">
        <v>91</v>
      </c>
      <c r="E12" s="90">
        <v>86</v>
      </c>
      <c r="F12" s="90">
        <v>73</v>
      </c>
      <c r="G12" s="90">
        <v>78</v>
      </c>
      <c r="H12" s="90">
        <v>90</v>
      </c>
      <c r="I12" s="90">
        <v>79</v>
      </c>
      <c r="J12" s="90">
        <v>70</v>
      </c>
      <c r="K12" s="90">
        <v>72</v>
      </c>
      <c r="L12" s="91">
        <v>71</v>
      </c>
      <c r="M12" s="90">
        <v>76</v>
      </c>
      <c r="N12" s="90">
        <v>81</v>
      </c>
      <c r="O12" s="81">
        <f t="shared" si="0"/>
        <v>79.916666666666671</v>
      </c>
    </row>
    <row r="13" spans="1:16" x14ac:dyDescent="0.2">
      <c r="A13" s="64" t="s">
        <v>29</v>
      </c>
      <c r="B13" s="12"/>
      <c r="C13" s="90">
        <v>680</v>
      </c>
      <c r="D13" s="90">
        <v>663</v>
      </c>
      <c r="E13" s="90">
        <v>525</v>
      </c>
      <c r="F13" s="90">
        <v>234</v>
      </c>
      <c r="G13" s="90">
        <v>129</v>
      </c>
      <c r="H13" s="90">
        <v>113</v>
      </c>
      <c r="I13" s="90">
        <v>116</v>
      </c>
      <c r="J13" s="90">
        <v>107</v>
      </c>
      <c r="K13" s="90">
        <v>109</v>
      </c>
      <c r="L13" s="91">
        <v>137</v>
      </c>
      <c r="M13" s="90">
        <v>583</v>
      </c>
      <c r="N13" s="90">
        <v>637</v>
      </c>
      <c r="O13" s="81">
        <f t="shared" si="0"/>
        <v>336.08333333333331</v>
      </c>
    </row>
    <row r="14" spans="1:16" x14ac:dyDescent="0.2">
      <c r="A14" s="64" t="s">
        <v>20</v>
      </c>
      <c r="B14" s="12"/>
      <c r="C14" s="90">
        <v>170</v>
      </c>
      <c r="D14" s="90">
        <v>172</v>
      </c>
      <c r="E14" s="90">
        <v>150</v>
      </c>
      <c r="F14" s="90">
        <v>51</v>
      </c>
      <c r="G14" s="90">
        <v>16</v>
      </c>
      <c r="H14" s="90">
        <v>13</v>
      </c>
      <c r="I14" s="90">
        <v>7</v>
      </c>
      <c r="J14" s="90">
        <v>9</v>
      </c>
      <c r="K14" s="90">
        <v>8</v>
      </c>
      <c r="L14" s="91">
        <v>18</v>
      </c>
      <c r="M14" s="90">
        <v>179</v>
      </c>
      <c r="N14" s="90">
        <v>184</v>
      </c>
      <c r="O14" s="81">
        <f t="shared" si="0"/>
        <v>81.416666666666671</v>
      </c>
    </row>
    <row r="15" spans="1:16" x14ac:dyDescent="0.2">
      <c r="A15" s="50" t="s">
        <v>30</v>
      </c>
      <c r="B15" s="12"/>
      <c r="C15" s="90">
        <v>4234</v>
      </c>
      <c r="D15" s="90">
        <v>4102</v>
      </c>
      <c r="E15" s="90">
        <v>2971</v>
      </c>
      <c r="F15" s="90">
        <v>740</v>
      </c>
      <c r="G15" s="90">
        <v>161</v>
      </c>
      <c r="H15" s="90">
        <v>124</v>
      </c>
      <c r="I15" s="90">
        <v>108</v>
      </c>
      <c r="J15" s="90">
        <v>97</v>
      </c>
      <c r="K15" s="90">
        <v>113</v>
      </c>
      <c r="L15" s="91">
        <v>294</v>
      </c>
      <c r="M15" s="90">
        <v>4007</v>
      </c>
      <c r="N15" s="90">
        <v>4403</v>
      </c>
      <c r="O15" s="81">
        <f t="shared" si="0"/>
        <v>1779.5</v>
      </c>
    </row>
    <row r="16" spans="1:16" x14ac:dyDescent="0.2">
      <c r="A16" s="50" t="s">
        <v>57</v>
      </c>
      <c r="B16" s="12"/>
      <c r="C16" s="90">
        <v>32</v>
      </c>
      <c r="D16" s="90">
        <v>33</v>
      </c>
      <c r="E16" s="90">
        <v>31</v>
      </c>
      <c r="F16" s="90">
        <v>18</v>
      </c>
      <c r="G16" s="90">
        <v>13</v>
      </c>
      <c r="H16" s="90">
        <v>11</v>
      </c>
      <c r="I16" s="90">
        <v>10</v>
      </c>
      <c r="J16" s="90">
        <v>10</v>
      </c>
      <c r="K16" s="90">
        <v>8</v>
      </c>
      <c r="L16" s="91">
        <v>12</v>
      </c>
      <c r="M16" s="90">
        <v>19</v>
      </c>
      <c r="N16" s="90">
        <v>25</v>
      </c>
      <c r="O16" s="81">
        <f t="shared" si="0"/>
        <v>18.5</v>
      </c>
    </row>
    <row r="17" spans="1:16" x14ac:dyDescent="0.2">
      <c r="A17" s="60" t="s">
        <v>21</v>
      </c>
      <c r="B17" s="12"/>
      <c r="C17" s="90">
        <v>20</v>
      </c>
      <c r="D17" s="90">
        <v>24</v>
      </c>
      <c r="E17" s="90">
        <v>21</v>
      </c>
      <c r="F17" s="90">
        <v>20</v>
      </c>
      <c r="G17" s="90">
        <v>14</v>
      </c>
      <c r="H17" s="90">
        <v>16</v>
      </c>
      <c r="I17" s="90">
        <v>21</v>
      </c>
      <c r="J17" s="90">
        <v>22</v>
      </c>
      <c r="K17" s="90">
        <v>33</v>
      </c>
      <c r="L17" s="91">
        <v>38</v>
      </c>
      <c r="M17" s="90">
        <v>39</v>
      </c>
      <c r="N17" s="90">
        <v>43</v>
      </c>
      <c r="O17" s="81">
        <f t="shared" si="0"/>
        <v>25.916666666666668</v>
      </c>
    </row>
    <row r="18" spans="1:16" x14ac:dyDescent="0.2">
      <c r="A18" s="60" t="s">
        <v>58</v>
      </c>
      <c r="B18" s="12"/>
      <c r="C18" s="90">
        <v>35</v>
      </c>
      <c r="D18" s="90">
        <v>35</v>
      </c>
      <c r="E18" s="90">
        <v>28</v>
      </c>
      <c r="F18" s="90">
        <v>12</v>
      </c>
      <c r="G18" s="90">
        <v>4</v>
      </c>
      <c r="H18" s="90">
        <v>4</v>
      </c>
      <c r="I18" s="90">
        <v>4</v>
      </c>
      <c r="J18" s="90">
        <v>3</v>
      </c>
      <c r="K18" s="90">
        <v>5</v>
      </c>
      <c r="L18" s="91">
        <v>8</v>
      </c>
      <c r="M18" s="90">
        <v>41</v>
      </c>
      <c r="N18" s="90">
        <v>42</v>
      </c>
      <c r="O18" s="81">
        <f t="shared" si="0"/>
        <v>18.416666666666668</v>
      </c>
    </row>
    <row r="19" spans="1:16" x14ac:dyDescent="0.2">
      <c r="A19" s="60" t="s">
        <v>59</v>
      </c>
      <c r="B19" s="12"/>
      <c r="C19" s="90">
        <v>139</v>
      </c>
      <c r="D19" s="90">
        <v>136</v>
      </c>
      <c r="E19" s="90">
        <v>104</v>
      </c>
      <c r="F19" s="90">
        <v>51</v>
      </c>
      <c r="G19" s="90">
        <v>30</v>
      </c>
      <c r="H19" s="90">
        <v>47</v>
      </c>
      <c r="I19" s="90">
        <v>63</v>
      </c>
      <c r="J19" s="90">
        <v>61</v>
      </c>
      <c r="K19" s="90">
        <v>42</v>
      </c>
      <c r="L19" s="91">
        <v>29</v>
      </c>
      <c r="M19" s="90">
        <v>80</v>
      </c>
      <c r="N19" s="90">
        <v>137</v>
      </c>
      <c r="O19" s="81">
        <f t="shared" si="0"/>
        <v>76.583333333333329</v>
      </c>
    </row>
    <row r="20" spans="1:16" ht="15" x14ac:dyDescent="0.25">
      <c r="A20" s="60" t="s">
        <v>60</v>
      </c>
      <c r="B20" s="12"/>
      <c r="C20" s="90">
        <v>27</v>
      </c>
      <c r="D20" s="90">
        <v>25</v>
      </c>
      <c r="E20" s="90">
        <v>22</v>
      </c>
      <c r="F20" s="90">
        <v>10</v>
      </c>
      <c r="G20" s="90">
        <v>8</v>
      </c>
      <c r="H20" s="90">
        <v>7</v>
      </c>
      <c r="I20" s="90">
        <v>5</v>
      </c>
      <c r="J20" s="90">
        <v>7</v>
      </c>
      <c r="K20" s="90">
        <v>8</v>
      </c>
      <c r="L20" s="91">
        <v>10</v>
      </c>
      <c r="M20" s="90">
        <v>16</v>
      </c>
      <c r="N20" s="90">
        <v>16</v>
      </c>
      <c r="O20" s="81">
        <f t="shared" si="0"/>
        <v>13.416666666666666</v>
      </c>
      <c r="P20" s="46"/>
    </row>
    <row r="21" spans="1:16" x14ac:dyDescent="0.2">
      <c r="A21" s="60" t="s">
        <v>61</v>
      </c>
      <c r="B21" s="12"/>
      <c r="C21" s="90">
        <v>551</v>
      </c>
      <c r="D21" s="90">
        <v>542</v>
      </c>
      <c r="E21" s="90">
        <v>452</v>
      </c>
      <c r="F21" s="90">
        <v>196</v>
      </c>
      <c r="G21" s="90">
        <v>106</v>
      </c>
      <c r="H21" s="90">
        <v>159</v>
      </c>
      <c r="I21" s="90">
        <v>236</v>
      </c>
      <c r="J21" s="90">
        <v>179</v>
      </c>
      <c r="K21" s="90">
        <v>77</v>
      </c>
      <c r="L21" s="91">
        <v>101</v>
      </c>
      <c r="M21" s="90">
        <v>501</v>
      </c>
      <c r="N21" s="90">
        <v>528</v>
      </c>
      <c r="O21" s="81">
        <f t="shared" si="0"/>
        <v>302.33333333333331</v>
      </c>
    </row>
    <row r="22" spans="1:16" x14ac:dyDescent="0.2">
      <c r="A22" s="64" t="s">
        <v>62</v>
      </c>
      <c r="B22" s="12"/>
      <c r="C22" s="90">
        <v>52</v>
      </c>
      <c r="D22" s="90">
        <v>48</v>
      </c>
      <c r="E22" s="90">
        <v>48</v>
      </c>
      <c r="F22" s="90">
        <v>41</v>
      </c>
      <c r="G22" s="90">
        <v>35</v>
      </c>
      <c r="H22" s="90">
        <v>34</v>
      </c>
      <c r="I22" s="90">
        <v>30</v>
      </c>
      <c r="J22" s="90">
        <v>28</v>
      </c>
      <c r="K22" s="90">
        <v>30</v>
      </c>
      <c r="L22" s="91">
        <v>35</v>
      </c>
      <c r="M22" s="90">
        <v>36</v>
      </c>
      <c r="N22" s="90">
        <v>40</v>
      </c>
      <c r="O22" s="81">
        <f t="shared" si="0"/>
        <v>38.083333333333336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6146</v>
      </c>
      <c r="D25" s="62">
        <f t="shared" ref="D25:N25" si="1">SUM(D7:D22)</f>
        <v>5976</v>
      </c>
      <c r="E25" s="62">
        <f t="shared" si="1"/>
        <v>4535</v>
      </c>
      <c r="F25" s="62">
        <f t="shared" si="1"/>
        <v>1509</v>
      </c>
      <c r="G25" s="62">
        <f t="shared" si="1"/>
        <v>636</v>
      </c>
      <c r="H25" s="62">
        <f t="shared" si="1"/>
        <v>656</v>
      </c>
      <c r="I25" s="62">
        <f t="shared" si="1"/>
        <v>718</v>
      </c>
      <c r="J25" s="62">
        <f t="shared" si="1"/>
        <v>636</v>
      </c>
      <c r="K25" s="62">
        <f t="shared" si="1"/>
        <v>546</v>
      </c>
      <c r="L25" s="62">
        <f t="shared" si="1"/>
        <v>806</v>
      </c>
      <c r="M25" s="62">
        <f t="shared" si="1"/>
        <v>5669</v>
      </c>
      <c r="N25" s="62">
        <f t="shared" si="1"/>
        <v>6239</v>
      </c>
      <c r="O25" s="63">
        <f>SUM(C25:N25)/12</f>
        <v>2839.3333333333335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84</v>
      </c>
    </row>
    <row r="33" spans="1:15" ht="13.5" thickBot="1" x14ac:dyDescent="0.25">
      <c r="A33" s="1" t="s">
        <v>81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83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49" t="s">
        <v>71</v>
      </c>
    </row>
    <row r="37" spans="1:15" x14ac:dyDescent="0.2">
      <c r="A37" s="60" t="s">
        <v>54</v>
      </c>
      <c r="B37" s="12"/>
      <c r="C37" s="93">
        <v>7</v>
      </c>
      <c r="D37" s="93">
        <v>7</v>
      </c>
      <c r="E37" s="93">
        <v>6</v>
      </c>
      <c r="F37" s="93">
        <v>3</v>
      </c>
      <c r="G37" s="93">
        <v>3</v>
      </c>
      <c r="H37" s="93">
        <v>2</v>
      </c>
      <c r="I37" s="93">
        <v>2</v>
      </c>
      <c r="J37" s="93">
        <v>1</v>
      </c>
      <c r="K37" s="93">
        <v>1</v>
      </c>
      <c r="L37" s="93">
        <v>2</v>
      </c>
      <c r="M37" s="93">
        <v>4</v>
      </c>
      <c r="N37" s="93">
        <v>4</v>
      </c>
      <c r="O37" s="81">
        <f>SUM(C37:N37)/12</f>
        <v>3.5</v>
      </c>
    </row>
    <row r="38" spans="1:15" x14ac:dyDescent="0.2">
      <c r="A38" s="60" t="s">
        <v>55</v>
      </c>
      <c r="B38" s="12"/>
      <c r="C38" s="90"/>
      <c r="D38" s="90"/>
      <c r="E38" s="90"/>
      <c r="F38" s="90"/>
      <c r="G38" s="90"/>
      <c r="H38" s="90"/>
      <c r="I38" s="90"/>
      <c r="J38" s="90"/>
      <c r="K38" s="90"/>
      <c r="L38" s="90">
        <v>1</v>
      </c>
      <c r="M38" s="90">
        <v>1</v>
      </c>
      <c r="N38" s="90">
        <v>1</v>
      </c>
      <c r="O38" s="81">
        <f t="shared" ref="O38:O52" si="2">SUM(C38:N38)/12</f>
        <v>0.25</v>
      </c>
    </row>
    <row r="39" spans="1:15" x14ac:dyDescent="0.2">
      <c r="A39" s="64" t="s">
        <v>18</v>
      </c>
      <c r="B39" s="12"/>
      <c r="C39" s="90">
        <v>53</v>
      </c>
      <c r="D39" s="90">
        <v>52</v>
      </c>
      <c r="E39" s="90">
        <v>45</v>
      </c>
      <c r="F39" s="90">
        <v>27</v>
      </c>
      <c r="G39" s="90">
        <v>15</v>
      </c>
      <c r="H39" s="90">
        <v>12</v>
      </c>
      <c r="I39" s="90">
        <v>11</v>
      </c>
      <c r="J39" s="90">
        <v>14</v>
      </c>
      <c r="K39" s="90">
        <v>14</v>
      </c>
      <c r="L39" s="90">
        <v>17</v>
      </c>
      <c r="M39" s="90">
        <v>40</v>
      </c>
      <c r="N39" s="90">
        <v>50</v>
      </c>
      <c r="O39" s="81">
        <f t="shared" si="2"/>
        <v>29.166666666666668</v>
      </c>
    </row>
    <row r="40" spans="1:15" x14ac:dyDescent="0.2">
      <c r="A40" s="64" t="s">
        <v>19</v>
      </c>
      <c r="B40" s="12"/>
      <c r="C40" s="90"/>
      <c r="D40" s="90"/>
      <c r="E40" s="90">
        <v>2</v>
      </c>
      <c r="F40" s="90">
        <v>1</v>
      </c>
      <c r="G40" s="90"/>
      <c r="H40" s="90"/>
      <c r="I40" s="90"/>
      <c r="J40" s="90"/>
      <c r="K40" s="90"/>
      <c r="L40" s="90"/>
      <c r="M40" s="90">
        <v>1</v>
      </c>
      <c r="N40" s="90">
        <v>1</v>
      </c>
      <c r="O40" s="81">
        <f t="shared" si="2"/>
        <v>0.41666666666666669</v>
      </c>
    </row>
    <row r="41" spans="1:15" x14ac:dyDescent="0.2">
      <c r="A41" s="50" t="s">
        <v>56</v>
      </c>
      <c r="B41" s="12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81">
        <f t="shared" si="2"/>
        <v>0</v>
      </c>
    </row>
    <row r="42" spans="1:15" x14ac:dyDescent="0.2">
      <c r="A42" s="50" t="s">
        <v>33</v>
      </c>
      <c r="B42" s="12"/>
      <c r="C42" s="90">
        <v>12</v>
      </c>
      <c r="D42" s="90">
        <v>15</v>
      </c>
      <c r="E42" s="90">
        <v>11</v>
      </c>
      <c r="F42" s="90">
        <v>7</v>
      </c>
      <c r="G42" s="90">
        <v>4</v>
      </c>
      <c r="H42" s="90">
        <v>5</v>
      </c>
      <c r="I42" s="90">
        <v>6</v>
      </c>
      <c r="J42" s="90">
        <v>6</v>
      </c>
      <c r="K42" s="90">
        <v>5</v>
      </c>
      <c r="L42" s="90">
        <v>5</v>
      </c>
      <c r="M42" s="90">
        <v>10</v>
      </c>
      <c r="N42" s="90">
        <v>13</v>
      </c>
      <c r="O42" s="81">
        <f t="shared" si="2"/>
        <v>8.25</v>
      </c>
    </row>
    <row r="43" spans="1:15" x14ac:dyDescent="0.2">
      <c r="A43" s="64" t="s">
        <v>29</v>
      </c>
      <c r="B43" s="12"/>
      <c r="C43" s="90">
        <v>518</v>
      </c>
      <c r="D43" s="90">
        <v>500</v>
      </c>
      <c r="E43" s="90">
        <v>389</v>
      </c>
      <c r="F43" s="90">
        <v>166</v>
      </c>
      <c r="G43" s="90">
        <v>87</v>
      </c>
      <c r="H43" s="90">
        <v>77</v>
      </c>
      <c r="I43" s="90">
        <v>76</v>
      </c>
      <c r="J43" s="90">
        <v>69</v>
      </c>
      <c r="K43" s="90">
        <v>71</v>
      </c>
      <c r="L43" s="90">
        <v>90</v>
      </c>
      <c r="M43" s="90">
        <v>441</v>
      </c>
      <c r="N43" s="90">
        <v>489</v>
      </c>
      <c r="O43" s="81">
        <f t="shared" si="2"/>
        <v>247.75</v>
      </c>
    </row>
    <row r="44" spans="1:15" x14ac:dyDescent="0.2">
      <c r="A44" s="64" t="s">
        <v>20</v>
      </c>
      <c r="B44" s="12"/>
      <c r="C44" s="90">
        <v>41</v>
      </c>
      <c r="D44" s="90">
        <v>41</v>
      </c>
      <c r="E44" s="90">
        <v>37</v>
      </c>
      <c r="F44" s="90">
        <v>15</v>
      </c>
      <c r="G44" s="90">
        <v>8</v>
      </c>
      <c r="H44" s="90">
        <v>5</v>
      </c>
      <c r="I44" s="90">
        <v>2</v>
      </c>
      <c r="J44" s="90">
        <v>3</v>
      </c>
      <c r="K44" s="90">
        <v>3</v>
      </c>
      <c r="L44" s="90">
        <v>7</v>
      </c>
      <c r="M44" s="90">
        <v>45</v>
      </c>
      <c r="N44" s="90">
        <v>45</v>
      </c>
      <c r="O44" s="81">
        <f t="shared" si="2"/>
        <v>21</v>
      </c>
    </row>
    <row r="45" spans="1:15" x14ac:dyDescent="0.2">
      <c r="A45" s="50" t="s">
        <v>30</v>
      </c>
      <c r="B45" s="12"/>
      <c r="C45" s="90">
        <v>2597</v>
      </c>
      <c r="D45" s="90">
        <v>2527</v>
      </c>
      <c r="E45" s="90">
        <v>1830</v>
      </c>
      <c r="F45" s="90">
        <v>430</v>
      </c>
      <c r="G45" s="90">
        <v>89</v>
      </c>
      <c r="H45" s="90">
        <v>63</v>
      </c>
      <c r="I45" s="90">
        <v>60</v>
      </c>
      <c r="J45" s="90">
        <v>62</v>
      </c>
      <c r="K45" s="90">
        <v>64</v>
      </c>
      <c r="L45" s="90">
        <v>172</v>
      </c>
      <c r="M45" s="90">
        <v>2397</v>
      </c>
      <c r="N45" s="90">
        <v>2668</v>
      </c>
      <c r="O45" s="81">
        <f t="shared" si="2"/>
        <v>1079.9166666666667</v>
      </c>
    </row>
    <row r="46" spans="1:15" x14ac:dyDescent="0.2">
      <c r="A46" s="50" t="s">
        <v>57</v>
      </c>
      <c r="B46" s="12"/>
      <c r="C46" s="90">
        <v>21</v>
      </c>
      <c r="D46" s="90">
        <v>21</v>
      </c>
      <c r="E46" s="90">
        <v>19</v>
      </c>
      <c r="F46" s="90">
        <v>8</v>
      </c>
      <c r="G46" s="90">
        <v>6</v>
      </c>
      <c r="H46" s="90">
        <v>6</v>
      </c>
      <c r="I46" s="90">
        <v>7</v>
      </c>
      <c r="J46" s="90">
        <v>5</v>
      </c>
      <c r="K46" s="90">
        <v>4</v>
      </c>
      <c r="L46" s="90">
        <v>7</v>
      </c>
      <c r="M46" s="90">
        <v>11</v>
      </c>
      <c r="N46" s="90">
        <v>16</v>
      </c>
      <c r="O46" s="81">
        <f t="shared" si="2"/>
        <v>10.916666666666666</v>
      </c>
    </row>
    <row r="47" spans="1:15" x14ac:dyDescent="0.2">
      <c r="A47" s="60" t="s">
        <v>21</v>
      </c>
      <c r="B47" s="12"/>
      <c r="C47" s="90">
        <v>8</v>
      </c>
      <c r="D47" s="90">
        <v>10</v>
      </c>
      <c r="E47" s="90">
        <v>8</v>
      </c>
      <c r="F47" s="90">
        <v>9</v>
      </c>
      <c r="G47" s="90">
        <v>8</v>
      </c>
      <c r="H47" s="90">
        <v>9</v>
      </c>
      <c r="I47" s="90">
        <v>11</v>
      </c>
      <c r="J47" s="90">
        <v>12</v>
      </c>
      <c r="K47" s="90">
        <v>17</v>
      </c>
      <c r="L47" s="90">
        <v>23</v>
      </c>
      <c r="M47" s="90">
        <v>22</v>
      </c>
      <c r="N47" s="90">
        <v>26</v>
      </c>
      <c r="O47" s="81">
        <f t="shared" si="2"/>
        <v>13.583333333333334</v>
      </c>
    </row>
    <row r="48" spans="1:15" x14ac:dyDescent="0.2">
      <c r="A48" s="60" t="s">
        <v>58</v>
      </c>
      <c r="B48" s="12"/>
      <c r="C48" s="90">
        <v>27</v>
      </c>
      <c r="D48" s="90">
        <v>27</v>
      </c>
      <c r="E48" s="90">
        <v>21</v>
      </c>
      <c r="F48" s="90">
        <v>9</v>
      </c>
      <c r="G48" s="90">
        <v>1</v>
      </c>
      <c r="H48" s="90">
        <v>1</v>
      </c>
      <c r="I48" s="90">
        <v>1</v>
      </c>
      <c r="J48" s="90">
        <v>1</v>
      </c>
      <c r="K48" s="90">
        <v>3</v>
      </c>
      <c r="L48" s="90">
        <v>6</v>
      </c>
      <c r="M48" s="90">
        <v>35</v>
      </c>
      <c r="N48" s="90">
        <v>35</v>
      </c>
      <c r="O48" s="81">
        <f t="shared" si="2"/>
        <v>13.916666666666666</v>
      </c>
    </row>
    <row r="49" spans="1:15" x14ac:dyDescent="0.2">
      <c r="A49" s="60" t="s">
        <v>59</v>
      </c>
      <c r="B49" s="12"/>
      <c r="C49" s="90">
        <v>30</v>
      </c>
      <c r="D49" s="90">
        <v>29</v>
      </c>
      <c r="E49" s="90">
        <v>24</v>
      </c>
      <c r="F49" s="90">
        <v>19</v>
      </c>
      <c r="G49" s="90">
        <v>15</v>
      </c>
      <c r="H49" s="90">
        <v>34</v>
      </c>
      <c r="I49" s="90">
        <v>50</v>
      </c>
      <c r="J49" s="90">
        <v>49</v>
      </c>
      <c r="K49" s="90">
        <v>29</v>
      </c>
      <c r="L49" s="90">
        <v>20</v>
      </c>
      <c r="M49" s="90">
        <v>16</v>
      </c>
      <c r="N49" s="90">
        <v>24</v>
      </c>
      <c r="O49" s="81">
        <f t="shared" si="2"/>
        <v>28.25</v>
      </c>
    </row>
    <row r="50" spans="1:15" x14ac:dyDescent="0.2">
      <c r="A50" s="60" t="s">
        <v>60</v>
      </c>
      <c r="B50" s="12"/>
      <c r="C50" s="90">
        <v>21</v>
      </c>
      <c r="D50" s="90">
        <v>19</v>
      </c>
      <c r="E50" s="90">
        <v>17</v>
      </c>
      <c r="F50" s="90">
        <v>10</v>
      </c>
      <c r="G50" s="90">
        <v>7</v>
      </c>
      <c r="H50" s="90">
        <v>6</v>
      </c>
      <c r="I50" s="90">
        <v>5</v>
      </c>
      <c r="J50" s="90">
        <v>7</v>
      </c>
      <c r="K50" s="90">
        <v>8</v>
      </c>
      <c r="L50" s="90">
        <v>10</v>
      </c>
      <c r="M50" s="90">
        <v>13</v>
      </c>
      <c r="N50" s="90">
        <v>12</v>
      </c>
      <c r="O50" s="81">
        <f t="shared" si="2"/>
        <v>11.25</v>
      </c>
    </row>
    <row r="51" spans="1:15" x14ac:dyDescent="0.2">
      <c r="A51" s="60" t="s">
        <v>61</v>
      </c>
      <c r="B51" s="12"/>
      <c r="C51" s="90">
        <v>320</v>
      </c>
      <c r="D51" s="90">
        <v>317</v>
      </c>
      <c r="E51" s="90">
        <v>265</v>
      </c>
      <c r="F51" s="90">
        <v>118</v>
      </c>
      <c r="G51" s="90">
        <v>63</v>
      </c>
      <c r="H51" s="90">
        <v>120</v>
      </c>
      <c r="I51" s="90">
        <v>189</v>
      </c>
      <c r="J51" s="90">
        <v>149</v>
      </c>
      <c r="K51" s="90">
        <v>52</v>
      </c>
      <c r="L51" s="90">
        <v>62</v>
      </c>
      <c r="M51" s="90">
        <v>275</v>
      </c>
      <c r="N51" s="90">
        <v>295</v>
      </c>
      <c r="O51" s="81">
        <f t="shared" si="2"/>
        <v>185.41666666666666</v>
      </c>
    </row>
    <row r="52" spans="1:15" x14ac:dyDescent="0.2">
      <c r="A52" s="64" t="s">
        <v>62</v>
      </c>
      <c r="B52" s="12"/>
      <c r="C52" s="90">
        <v>31</v>
      </c>
      <c r="D52" s="90">
        <v>27</v>
      </c>
      <c r="E52" s="90">
        <v>28</v>
      </c>
      <c r="F52" s="90">
        <v>24</v>
      </c>
      <c r="G52" s="90">
        <v>22</v>
      </c>
      <c r="H52" s="90">
        <v>20</v>
      </c>
      <c r="I52" s="90">
        <v>22</v>
      </c>
      <c r="J52" s="90">
        <v>17</v>
      </c>
      <c r="K52" s="90">
        <v>19</v>
      </c>
      <c r="L52" s="90">
        <v>23</v>
      </c>
      <c r="M52" s="90">
        <v>21</v>
      </c>
      <c r="N52" s="90">
        <v>25</v>
      </c>
      <c r="O52" s="81">
        <f t="shared" si="2"/>
        <v>23.25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3686</v>
      </c>
      <c r="D54" s="66">
        <f t="shared" ref="D54:N54" si="3">SUM(D37:D53)</f>
        <v>3592</v>
      </c>
      <c r="E54" s="66">
        <f t="shared" si="3"/>
        <v>2702</v>
      </c>
      <c r="F54" s="66">
        <f t="shared" si="3"/>
        <v>846</v>
      </c>
      <c r="G54" s="66">
        <f t="shared" si="3"/>
        <v>328</v>
      </c>
      <c r="H54" s="66">
        <f t="shared" si="3"/>
        <v>360</v>
      </c>
      <c r="I54" s="66">
        <f t="shared" si="3"/>
        <v>442</v>
      </c>
      <c r="J54" s="66">
        <f t="shared" si="3"/>
        <v>395</v>
      </c>
      <c r="K54" s="66">
        <f t="shared" si="3"/>
        <v>290</v>
      </c>
      <c r="L54" s="66">
        <f t="shared" si="3"/>
        <v>445</v>
      </c>
      <c r="M54" s="66">
        <f t="shared" si="3"/>
        <v>3332</v>
      </c>
      <c r="N54" s="66">
        <f t="shared" si="3"/>
        <v>3704</v>
      </c>
      <c r="O54" s="67">
        <f>SUM(C54:N54)/12</f>
        <v>1676.8333333333333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0.5997396680767979</v>
      </c>
      <c r="D56" s="76">
        <f t="shared" si="4"/>
        <v>0.60107095046854087</v>
      </c>
      <c r="E56" s="76">
        <f t="shared" si="4"/>
        <v>0.59581036383682473</v>
      </c>
      <c r="F56" s="76">
        <f t="shared" si="4"/>
        <v>0.56063618290258455</v>
      </c>
      <c r="G56" s="76">
        <f t="shared" si="4"/>
        <v>0.51572327044025157</v>
      </c>
      <c r="H56" s="76">
        <f t="shared" si="4"/>
        <v>0.54878048780487809</v>
      </c>
      <c r="I56" s="76">
        <f t="shared" si="4"/>
        <v>0.6155988857938719</v>
      </c>
      <c r="J56" s="76">
        <f t="shared" si="4"/>
        <v>0.62106918238993714</v>
      </c>
      <c r="K56" s="76">
        <f t="shared" si="4"/>
        <v>0.53113553113553114</v>
      </c>
      <c r="L56" s="76">
        <f t="shared" si="4"/>
        <v>0.55210918114143925</v>
      </c>
      <c r="M56" s="76">
        <f t="shared" si="4"/>
        <v>0.5877579820074087</v>
      </c>
      <c r="N56" s="76">
        <f t="shared" si="4"/>
        <v>0.593684885398301</v>
      </c>
      <c r="O56" s="77">
        <f t="shared" si="4"/>
        <v>0.59057290443766142</v>
      </c>
    </row>
    <row r="57" spans="1:15" ht="13.5" thickBot="1" x14ac:dyDescent="0.25">
      <c r="A57" s="22" t="s">
        <v>82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60" spans="1:15" x14ac:dyDescent="0.2">
      <c r="A60" s="36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workbookViewId="0">
      <selection activeCell="Q52" sqref="Q52"/>
    </sheetView>
  </sheetViews>
  <sheetFormatPr defaultRowHeight="12.75" x14ac:dyDescent="0.2"/>
  <sheetData>
    <row r="1" spans="1:15" x14ac:dyDescent="0.2">
      <c r="A1" s="94" t="s">
        <v>39</v>
      </c>
      <c r="B1" s="95" t="s">
        <v>85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3.5" thickBot="1" x14ac:dyDescent="0.25">
      <c r="A3" s="98" t="s">
        <v>76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x14ac:dyDescent="0.2">
      <c r="A4" s="99" t="s">
        <v>0</v>
      </c>
      <c r="B4" s="100"/>
      <c r="C4" s="101" t="s">
        <v>1</v>
      </c>
      <c r="D4" s="101" t="s">
        <v>2</v>
      </c>
      <c r="E4" s="101" t="s">
        <v>3</v>
      </c>
      <c r="F4" s="101" t="s">
        <v>4</v>
      </c>
      <c r="G4" s="101" t="s">
        <v>5</v>
      </c>
      <c r="H4" s="101" t="s">
        <v>6</v>
      </c>
      <c r="I4" s="101" t="s">
        <v>7</v>
      </c>
      <c r="J4" s="101" t="s">
        <v>8</v>
      </c>
      <c r="K4" s="101" t="s">
        <v>9</v>
      </c>
      <c r="L4" s="101" t="s">
        <v>10</v>
      </c>
      <c r="M4" s="101" t="s">
        <v>11</v>
      </c>
      <c r="N4" s="101" t="s">
        <v>12</v>
      </c>
      <c r="O4" s="102" t="s">
        <v>13</v>
      </c>
    </row>
    <row r="5" spans="1:15" x14ac:dyDescent="0.2">
      <c r="A5" s="103" t="s">
        <v>14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O5" s="107" t="s">
        <v>31</v>
      </c>
    </row>
    <row r="6" spans="1:15" ht="13.5" thickBot="1" x14ac:dyDescent="0.2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 t="s">
        <v>47</v>
      </c>
    </row>
    <row r="7" spans="1:15" x14ac:dyDescent="0.2">
      <c r="A7" s="111" t="s">
        <v>54</v>
      </c>
      <c r="B7" s="104"/>
      <c r="C7" s="112">
        <v>9</v>
      </c>
      <c r="D7" s="112">
        <v>12</v>
      </c>
      <c r="E7" s="112">
        <v>11</v>
      </c>
      <c r="F7" s="112">
        <v>7</v>
      </c>
      <c r="G7" s="112">
        <v>4</v>
      </c>
      <c r="H7" s="112">
        <v>4</v>
      </c>
      <c r="I7" s="112">
        <v>4</v>
      </c>
      <c r="J7" s="112">
        <v>4</v>
      </c>
      <c r="K7" s="112">
        <v>4</v>
      </c>
      <c r="L7" s="113">
        <v>4</v>
      </c>
      <c r="M7" s="112">
        <v>7</v>
      </c>
      <c r="N7" s="112">
        <v>8</v>
      </c>
      <c r="O7" s="114">
        <f>SUM(C7:N7)/12</f>
        <v>6.5</v>
      </c>
    </row>
    <row r="8" spans="1:15" x14ac:dyDescent="0.2">
      <c r="A8" s="111" t="s">
        <v>55</v>
      </c>
      <c r="B8" s="104"/>
      <c r="C8" s="112">
        <v>3</v>
      </c>
      <c r="D8" s="112">
        <v>2</v>
      </c>
      <c r="E8" s="112">
        <v>3</v>
      </c>
      <c r="F8" s="112">
        <v>3</v>
      </c>
      <c r="G8" s="112">
        <v>2</v>
      </c>
      <c r="H8" s="112">
        <v>2</v>
      </c>
      <c r="I8" s="112">
        <v>2</v>
      </c>
      <c r="J8" s="112">
        <v>2</v>
      </c>
      <c r="K8" s="112">
        <v>2</v>
      </c>
      <c r="L8" s="113">
        <v>2</v>
      </c>
      <c r="M8" s="112">
        <v>1</v>
      </c>
      <c r="N8" s="112">
        <v>1</v>
      </c>
      <c r="O8" s="114">
        <f t="shared" ref="O8:O22" si="0">SUM(C8:N8)/12</f>
        <v>2.0833333333333335</v>
      </c>
    </row>
    <row r="9" spans="1:15" x14ac:dyDescent="0.2">
      <c r="A9" s="115" t="s">
        <v>18</v>
      </c>
      <c r="B9" s="104"/>
      <c r="C9" s="112">
        <v>127</v>
      </c>
      <c r="D9" s="112">
        <v>125</v>
      </c>
      <c r="E9" s="112">
        <v>116</v>
      </c>
      <c r="F9" s="112">
        <v>85</v>
      </c>
      <c r="G9" s="112">
        <v>55</v>
      </c>
      <c r="H9" s="112">
        <v>47</v>
      </c>
      <c r="I9" s="112">
        <v>50</v>
      </c>
      <c r="J9" s="112">
        <v>50</v>
      </c>
      <c r="K9" s="112">
        <v>47</v>
      </c>
      <c r="L9" s="113">
        <v>50</v>
      </c>
      <c r="M9" s="112">
        <v>79</v>
      </c>
      <c r="N9" s="112">
        <v>87</v>
      </c>
      <c r="O9" s="114">
        <f t="shared" si="0"/>
        <v>76.5</v>
      </c>
    </row>
    <row r="10" spans="1:15" x14ac:dyDescent="0.2">
      <c r="A10" s="115" t="s">
        <v>19</v>
      </c>
      <c r="B10" s="104"/>
      <c r="C10" s="112"/>
      <c r="D10" s="112"/>
      <c r="E10" s="112"/>
      <c r="F10" s="112"/>
      <c r="G10" s="112"/>
      <c r="H10" s="112"/>
      <c r="I10" s="112"/>
      <c r="J10" s="112"/>
      <c r="K10" s="112"/>
      <c r="L10" s="113">
        <v>1</v>
      </c>
      <c r="M10" s="112">
        <v>1</v>
      </c>
      <c r="N10" s="112">
        <v>1</v>
      </c>
      <c r="O10" s="114">
        <f t="shared" si="0"/>
        <v>0.25</v>
      </c>
    </row>
    <row r="11" spans="1:15" x14ac:dyDescent="0.2">
      <c r="A11" s="116" t="s">
        <v>56</v>
      </c>
      <c r="B11" s="104"/>
      <c r="C11" s="112">
        <v>1</v>
      </c>
      <c r="D11" s="112">
        <v>1</v>
      </c>
      <c r="E11" s="112">
        <v>1</v>
      </c>
      <c r="F11" s="112">
        <v>1</v>
      </c>
      <c r="G11" s="112">
        <v>1</v>
      </c>
      <c r="H11" s="112">
        <v>1</v>
      </c>
      <c r="I11" s="112">
        <v>1</v>
      </c>
      <c r="J11" s="112">
        <v>2</v>
      </c>
      <c r="K11" s="112">
        <v>1</v>
      </c>
      <c r="L11" s="113">
        <v>2</v>
      </c>
      <c r="M11" s="112">
        <v>2</v>
      </c>
      <c r="N11" s="112">
        <v>2</v>
      </c>
      <c r="O11" s="114">
        <f t="shared" si="0"/>
        <v>1.3333333333333333</v>
      </c>
    </row>
    <row r="12" spans="1:15" x14ac:dyDescent="0.2">
      <c r="A12" s="116" t="s">
        <v>33</v>
      </c>
      <c r="B12" s="104"/>
      <c r="C12" s="112">
        <v>149</v>
      </c>
      <c r="D12" s="112">
        <v>143</v>
      </c>
      <c r="E12" s="112">
        <v>142</v>
      </c>
      <c r="F12" s="112">
        <v>120</v>
      </c>
      <c r="G12" s="112">
        <v>110</v>
      </c>
      <c r="H12" s="112">
        <v>105</v>
      </c>
      <c r="I12" s="112">
        <v>115</v>
      </c>
      <c r="J12" s="112">
        <v>116</v>
      </c>
      <c r="K12" s="112">
        <v>93</v>
      </c>
      <c r="L12" s="113">
        <v>89</v>
      </c>
      <c r="M12" s="112">
        <v>90</v>
      </c>
      <c r="N12" s="112">
        <v>91</v>
      </c>
      <c r="O12" s="114">
        <f t="shared" si="0"/>
        <v>113.58333333333333</v>
      </c>
    </row>
    <row r="13" spans="1:15" x14ac:dyDescent="0.2">
      <c r="A13" s="115" t="s">
        <v>29</v>
      </c>
      <c r="B13" s="104"/>
      <c r="C13" s="112">
        <v>679</v>
      </c>
      <c r="D13" s="112">
        <v>681</v>
      </c>
      <c r="E13" s="112">
        <v>589</v>
      </c>
      <c r="F13" s="112">
        <v>333</v>
      </c>
      <c r="G13" s="112">
        <v>166</v>
      </c>
      <c r="H13" s="112">
        <v>136</v>
      </c>
      <c r="I13" s="112">
        <v>168</v>
      </c>
      <c r="J13" s="112">
        <v>168</v>
      </c>
      <c r="K13" s="112">
        <v>165</v>
      </c>
      <c r="L13" s="113">
        <v>169</v>
      </c>
      <c r="M13" s="112">
        <v>575</v>
      </c>
      <c r="N13" s="112">
        <v>647</v>
      </c>
      <c r="O13" s="114">
        <f t="shared" si="0"/>
        <v>373</v>
      </c>
    </row>
    <row r="14" spans="1:15" x14ac:dyDescent="0.2">
      <c r="A14" s="115" t="s">
        <v>20</v>
      </c>
      <c r="B14" s="104"/>
      <c r="C14" s="112">
        <v>163</v>
      </c>
      <c r="D14" s="112">
        <v>160</v>
      </c>
      <c r="E14" s="112">
        <v>151</v>
      </c>
      <c r="F14" s="112">
        <v>79</v>
      </c>
      <c r="G14" s="112">
        <v>13</v>
      </c>
      <c r="H14" s="112">
        <v>12</v>
      </c>
      <c r="I14" s="112">
        <v>12</v>
      </c>
      <c r="J14" s="112">
        <v>11</v>
      </c>
      <c r="K14" s="112">
        <v>12</v>
      </c>
      <c r="L14" s="113">
        <v>13</v>
      </c>
      <c r="M14" s="112">
        <v>157</v>
      </c>
      <c r="N14" s="112">
        <v>164</v>
      </c>
      <c r="O14" s="114">
        <f t="shared" si="0"/>
        <v>78.916666666666671</v>
      </c>
    </row>
    <row r="15" spans="1:15" x14ac:dyDescent="0.2">
      <c r="A15" s="116" t="s">
        <v>30</v>
      </c>
      <c r="B15" s="104"/>
      <c r="C15" s="112">
        <v>3978</v>
      </c>
      <c r="D15" s="112">
        <v>3938</v>
      </c>
      <c r="E15" s="112">
        <v>3080</v>
      </c>
      <c r="F15" s="112">
        <v>1136</v>
      </c>
      <c r="G15" s="112">
        <v>253</v>
      </c>
      <c r="H15" s="112">
        <v>174</v>
      </c>
      <c r="I15" s="112">
        <v>140</v>
      </c>
      <c r="J15" s="112">
        <v>144</v>
      </c>
      <c r="K15" s="112">
        <v>150</v>
      </c>
      <c r="L15" s="113">
        <v>301</v>
      </c>
      <c r="M15" s="112">
        <v>3532</v>
      </c>
      <c r="N15" s="112">
        <v>4190</v>
      </c>
      <c r="O15" s="114">
        <f t="shared" si="0"/>
        <v>1751.3333333333333</v>
      </c>
    </row>
    <row r="16" spans="1:15" x14ac:dyDescent="0.2">
      <c r="A16" s="116" t="s">
        <v>57</v>
      </c>
      <c r="B16" s="104"/>
      <c r="C16" s="112">
        <v>24</v>
      </c>
      <c r="D16" s="112">
        <v>21</v>
      </c>
      <c r="E16" s="112">
        <v>20</v>
      </c>
      <c r="F16" s="112">
        <v>14</v>
      </c>
      <c r="G16" s="112">
        <v>11</v>
      </c>
      <c r="H16" s="112">
        <v>11</v>
      </c>
      <c r="I16" s="112">
        <v>13</v>
      </c>
      <c r="J16" s="112">
        <v>12</v>
      </c>
      <c r="K16" s="112">
        <v>10</v>
      </c>
      <c r="L16" s="113">
        <v>16</v>
      </c>
      <c r="M16" s="112">
        <v>29</v>
      </c>
      <c r="N16" s="112">
        <v>32</v>
      </c>
      <c r="O16" s="114">
        <f t="shared" si="0"/>
        <v>17.75</v>
      </c>
    </row>
    <row r="17" spans="1:15" x14ac:dyDescent="0.2">
      <c r="A17" s="111" t="s">
        <v>21</v>
      </c>
      <c r="B17" s="104"/>
      <c r="C17" s="112">
        <v>35</v>
      </c>
      <c r="D17" s="112">
        <v>35</v>
      </c>
      <c r="E17" s="112">
        <v>34</v>
      </c>
      <c r="F17" s="112">
        <v>25</v>
      </c>
      <c r="G17" s="112">
        <v>19</v>
      </c>
      <c r="H17" s="112">
        <v>19</v>
      </c>
      <c r="I17" s="112">
        <v>22</v>
      </c>
      <c r="J17" s="112">
        <v>21</v>
      </c>
      <c r="K17" s="112">
        <v>18</v>
      </c>
      <c r="L17" s="113">
        <v>18</v>
      </c>
      <c r="M17" s="112">
        <v>19</v>
      </c>
      <c r="N17" s="112">
        <v>19</v>
      </c>
      <c r="O17" s="114">
        <f t="shared" si="0"/>
        <v>23.666666666666668</v>
      </c>
    </row>
    <row r="18" spans="1:15" x14ac:dyDescent="0.2">
      <c r="A18" s="111" t="s">
        <v>58</v>
      </c>
      <c r="B18" s="104"/>
      <c r="C18" s="112">
        <v>27</v>
      </c>
      <c r="D18" s="112">
        <v>28</v>
      </c>
      <c r="E18" s="112">
        <v>22</v>
      </c>
      <c r="F18" s="112">
        <v>14</v>
      </c>
      <c r="G18" s="112">
        <v>5</v>
      </c>
      <c r="H18" s="112">
        <v>4</v>
      </c>
      <c r="I18" s="112">
        <v>3</v>
      </c>
      <c r="J18" s="112">
        <v>2</v>
      </c>
      <c r="K18" s="112">
        <v>2</v>
      </c>
      <c r="L18" s="113">
        <v>3</v>
      </c>
      <c r="M18" s="112">
        <v>24</v>
      </c>
      <c r="N18" s="112">
        <v>34</v>
      </c>
      <c r="O18" s="114">
        <f t="shared" si="0"/>
        <v>14</v>
      </c>
    </row>
    <row r="19" spans="1:15" x14ac:dyDescent="0.2">
      <c r="A19" s="111" t="s">
        <v>59</v>
      </c>
      <c r="B19" s="104"/>
      <c r="C19" s="112">
        <v>177</v>
      </c>
      <c r="D19" s="112">
        <v>170</v>
      </c>
      <c r="E19" s="112">
        <v>140</v>
      </c>
      <c r="F19" s="112">
        <v>87</v>
      </c>
      <c r="G19" s="112">
        <v>54</v>
      </c>
      <c r="H19" s="112">
        <v>64</v>
      </c>
      <c r="I19" s="112">
        <v>75</v>
      </c>
      <c r="J19" s="112">
        <v>69</v>
      </c>
      <c r="K19" s="112">
        <v>48</v>
      </c>
      <c r="L19" s="113">
        <v>51</v>
      </c>
      <c r="M19" s="112">
        <v>104</v>
      </c>
      <c r="N19" s="112">
        <v>163</v>
      </c>
      <c r="O19" s="114">
        <f t="shared" si="0"/>
        <v>100.16666666666667</v>
      </c>
    </row>
    <row r="20" spans="1:15" x14ac:dyDescent="0.2">
      <c r="A20" s="111" t="s">
        <v>60</v>
      </c>
      <c r="B20" s="104"/>
      <c r="C20" s="112">
        <v>33</v>
      </c>
      <c r="D20" s="112">
        <v>37</v>
      </c>
      <c r="E20" s="112">
        <v>36</v>
      </c>
      <c r="F20" s="112">
        <v>23</v>
      </c>
      <c r="G20" s="112">
        <v>11</v>
      </c>
      <c r="H20" s="112">
        <v>7</v>
      </c>
      <c r="I20" s="112">
        <v>9</v>
      </c>
      <c r="J20" s="112">
        <v>10</v>
      </c>
      <c r="K20" s="112">
        <v>11</v>
      </c>
      <c r="L20" s="113">
        <v>10</v>
      </c>
      <c r="M20" s="112">
        <v>21</v>
      </c>
      <c r="N20" s="112">
        <v>27</v>
      </c>
      <c r="O20" s="114">
        <f t="shared" si="0"/>
        <v>19.583333333333332</v>
      </c>
    </row>
    <row r="21" spans="1:15" x14ac:dyDescent="0.2">
      <c r="A21" s="111" t="s">
        <v>61</v>
      </c>
      <c r="B21" s="104"/>
      <c r="C21" s="112">
        <v>477</v>
      </c>
      <c r="D21" s="112">
        <v>476</v>
      </c>
      <c r="E21" s="112">
        <v>412</v>
      </c>
      <c r="F21" s="112">
        <v>242</v>
      </c>
      <c r="G21" s="112">
        <v>124</v>
      </c>
      <c r="H21" s="112">
        <v>191</v>
      </c>
      <c r="I21" s="112">
        <v>262</v>
      </c>
      <c r="J21" s="112">
        <v>210</v>
      </c>
      <c r="K21" s="112">
        <v>110</v>
      </c>
      <c r="L21" s="113">
        <v>110</v>
      </c>
      <c r="M21" s="112">
        <v>447</v>
      </c>
      <c r="N21" s="112">
        <v>518</v>
      </c>
      <c r="O21" s="114">
        <f t="shared" si="0"/>
        <v>298.25</v>
      </c>
    </row>
    <row r="22" spans="1:15" x14ac:dyDescent="0.2">
      <c r="A22" s="115" t="s">
        <v>62</v>
      </c>
      <c r="B22" s="104"/>
      <c r="C22" s="112">
        <v>54</v>
      </c>
      <c r="D22" s="112">
        <v>60</v>
      </c>
      <c r="E22" s="112">
        <v>62</v>
      </c>
      <c r="F22" s="112">
        <v>48</v>
      </c>
      <c r="G22" s="112">
        <v>43</v>
      </c>
      <c r="H22" s="112">
        <v>42</v>
      </c>
      <c r="I22" s="112">
        <v>47</v>
      </c>
      <c r="J22" s="112">
        <v>41</v>
      </c>
      <c r="K22" s="112">
        <v>41</v>
      </c>
      <c r="L22" s="113">
        <v>47</v>
      </c>
      <c r="M22" s="112">
        <v>48</v>
      </c>
      <c r="N22" s="112">
        <v>43</v>
      </c>
      <c r="O22" s="114">
        <f t="shared" si="0"/>
        <v>48</v>
      </c>
    </row>
    <row r="23" spans="1:15" ht="13.5" thickBot="1" x14ac:dyDescent="0.25">
      <c r="A23" s="115"/>
      <c r="B23" s="104"/>
      <c r="C23" s="117"/>
      <c r="D23" s="117"/>
      <c r="E23" s="117"/>
      <c r="F23" s="118"/>
      <c r="G23" s="118"/>
      <c r="H23" s="118"/>
      <c r="I23" s="118"/>
      <c r="J23" s="118"/>
      <c r="K23" s="118"/>
      <c r="L23" s="118"/>
      <c r="M23" s="117"/>
      <c r="N23" s="117"/>
      <c r="O23" s="119"/>
    </row>
    <row r="24" spans="1:15" x14ac:dyDescent="0.2">
      <c r="A24" s="120"/>
      <c r="B24" s="10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</row>
    <row r="25" spans="1:15" x14ac:dyDescent="0.2">
      <c r="A25" s="103" t="s">
        <v>24</v>
      </c>
      <c r="B25" s="104"/>
      <c r="C25" s="117">
        <f>SUM(C7:C22)</f>
        <v>5936</v>
      </c>
      <c r="D25" s="117">
        <f t="shared" ref="D25:N25" si="1">SUM(D7:D22)</f>
        <v>5889</v>
      </c>
      <c r="E25" s="117">
        <f t="shared" si="1"/>
        <v>4819</v>
      </c>
      <c r="F25" s="117">
        <f t="shared" si="1"/>
        <v>2217</v>
      </c>
      <c r="G25" s="117">
        <f t="shared" si="1"/>
        <v>871</v>
      </c>
      <c r="H25" s="117">
        <f t="shared" si="1"/>
        <v>819</v>
      </c>
      <c r="I25" s="117">
        <f t="shared" si="1"/>
        <v>923</v>
      </c>
      <c r="J25" s="117">
        <f t="shared" si="1"/>
        <v>862</v>
      </c>
      <c r="K25" s="117">
        <f t="shared" si="1"/>
        <v>714</v>
      </c>
      <c r="L25" s="117">
        <f t="shared" si="1"/>
        <v>886</v>
      </c>
      <c r="M25" s="117">
        <f t="shared" si="1"/>
        <v>5136</v>
      </c>
      <c r="N25" s="117">
        <f t="shared" si="1"/>
        <v>6027</v>
      </c>
      <c r="O25" s="119">
        <f>SUM(C25:N25)/12</f>
        <v>2924.9166666666665</v>
      </c>
    </row>
    <row r="26" spans="1:15" ht="13.5" thickBot="1" x14ac:dyDescent="0.25">
      <c r="A26" s="108"/>
      <c r="B26" s="109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5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x14ac:dyDescent="0.2">
      <c r="A31" s="127" t="s">
        <v>77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15" x14ac:dyDescent="0.2">
      <c r="A32" s="97" t="s">
        <v>86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3.5" thickBot="1" x14ac:dyDescent="0.25">
      <c r="A33" s="97" t="s">
        <v>81</v>
      </c>
      <c r="B33" s="97"/>
      <c r="C33" s="97"/>
      <c r="D33" s="97"/>
      <c r="E33" s="97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x14ac:dyDescent="0.2">
      <c r="A34" s="99" t="s">
        <v>0</v>
      </c>
      <c r="B34" s="100"/>
      <c r="C34" s="101" t="s">
        <v>1</v>
      </c>
      <c r="D34" s="101" t="s">
        <v>2</v>
      </c>
      <c r="E34" s="101" t="s">
        <v>3</v>
      </c>
      <c r="F34" s="101" t="s">
        <v>4</v>
      </c>
      <c r="G34" s="101" t="s">
        <v>5</v>
      </c>
      <c r="H34" s="101" t="s">
        <v>6</v>
      </c>
      <c r="I34" s="101" t="s">
        <v>7</v>
      </c>
      <c r="J34" s="101" t="s">
        <v>8</v>
      </c>
      <c r="K34" s="101" t="s">
        <v>9</v>
      </c>
      <c r="L34" s="101" t="s">
        <v>10</v>
      </c>
      <c r="M34" s="101" t="s">
        <v>11</v>
      </c>
      <c r="N34" s="101" t="s">
        <v>12</v>
      </c>
      <c r="O34" s="102" t="s">
        <v>13</v>
      </c>
    </row>
    <row r="35" spans="1:15" x14ac:dyDescent="0.2">
      <c r="A35" s="103" t="s">
        <v>14</v>
      </c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7" t="s">
        <v>31</v>
      </c>
    </row>
    <row r="36" spans="1:15" ht="13.5" thickBot="1" x14ac:dyDescent="0.25">
      <c r="A36" s="108"/>
      <c r="B36" s="10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10" t="s">
        <v>71</v>
      </c>
    </row>
    <row r="37" spans="1:15" x14ac:dyDescent="0.2">
      <c r="A37" s="111" t="s">
        <v>54</v>
      </c>
      <c r="B37" s="104"/>
      <c r="C37" s="112">
        <v>5</v>
      </c>
      <c r="D37" s="112">
        <v>6</v>
      </c>
      <c r="E37" s="112">
        <v>4</v>
      </c>
      <c r="F37" s="112">
        <v>3</v>
      </c>
      <c r="G37" s="112">
        <v>2</v>
      </c>
      <c r="H37" s="112">
        <v>3</v>
      </c>
      <c r="I37" s="112">
        <v>3</v>
      </c>
      <c r="J37" s="112">
        <v>3</v>
      </c>
      <c r="K37" s="112">
        <v>2</v>
      </c>
      <c r="L37" s="112">
        <v>3</v>
      </c>
      <c r="M37" s="112">
        <v>5</v>
      </c>
      <c r="N37" s="112">
        <v>6</v>
      </c>
      <c r="O37" s="114">
        <f>SUM(C37:N37)/12</f>
        <v>3.75</v>
      </c>
    </row>
    <row r="38" spans="1:15" x14ac:dyDescent="0.2">
      <c r="A38" s="111" t="s">
        <v>55</v>
      </c>
      <c r="B38" s="104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4">
        <f t="shared" ref="O38:O52" si="2">SUM(C38:N38)/12</f>
        <v>0</v>
      </c>
    </row>
    <row r="39" spans="1:15" x14ac:dyDescent="0.2">
      <c r="A39" s="115" t="s">
        <v>18</v>
      </c>
      <c r="B39" s="104"/>
      <c r="C39" s="112">
        <v>58</v>
      </c>
      <c r="D39" s="112">
        <v>58</v>
      </c>
      <c r="E39" s="112">
        <v>54</v>
      </c>
      <c r="F39" s="112">
        <v>37</v>
      </c>
      <c r="G39" s="112">
        <v>18</v>
      </c>
      <c r="H39" s="112">
        <v>15</v>
      </c>
      <c r="I39" s="112">
        <v>18</v>
      </c>
      <c r="J39" s="112">
        <v>17</v>
      </c>
      <c r="K39" s="112">
        <v>14</v>
      </c>
      <c r="L39" s="112">
        <v>18</v>
      </c>
      <c r="M39" s="112">
        <v>38</v>
      </c>
      <c r="N39" s="112">
        <v>47</v>
      </c>
      <c r="O39" s="114">
        <f t="shared" si="2"/>
        <v>32.666666666666664</v>
      </c>
    </row>
    <row r="40" spans="1:15" x14ac:dyDescent="0.2">
      <c r="A40" s="115" t="s">
        <v>19</v>
      </c>
      <c r="B40" s="104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4">
        <f t="shared" si="2"/>
        <v>0</v>
      </c>
    </row>
    <row r="41" spans="1:15" x14ac:dyDescent="0.2">
      <c r="A41" s="116" t="s">
        <v>56</v>
      </c>
      <c r="B41" s="104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4">
        <f t="shared" si="2"/>
        <v>0</v>
      </c>
    </row>
    <row r="42" spans="1:15" x14ac:dyDescent="0.2">
      <c r="A42" s="116" t="s">
        <v>33</v>
      </c>
      <c r="B42" s="104"/>
      <c r="C42" s="112">
        <v>16</v>
      </c>
      <c r="D42" s="112">
        <v>18</v>
      </c>
      <c r="E42" s="112">
        <v>18</v>
      </c>
      <c r="F42" s="112">
        <v>15</v>
      </c>
      <c r="G42" s="112">
        <v>12</v>
      </c>
      <c r="H42" s="112">
        <v>11</v>
      </c>
      <c r="I42" s="112">
        <v>7</v>
      </c>
      <c r="J42" s="112">
        <v>8</v>
      </c>
      <c r="K42" s="112">
        <v>6</v>
      </c>
      <c r="L42" s="112">
        <v>5</v>
      </c>
      <c r="M42" s="112">
        <v>12</v>
      </c>
      <c r="N42" s="112">
        <v>14</v>
      </c>
      <c r="O42" s="114">
        <f t="shared" si="2"/>
        <v>11.833333333333334</v>
      </c>
    </row>
    <row r="43" spans="1:15" x14ac:dyDescent="0.2">
      <c r="A43" s="115" t="s">
        <v>29</v>
      </c>
      <c r="B43" s="104"/>
      <c r="C43" s="112">
        <v>506</v>
      </c>
      <c r="D43" s="112">
        <v>508</v>
      </c>
      <c r="E43" s="112">
        <v>450</v>
      </c>
      <c r="F43" s="112">
        <v>232</v>
      </c>
      <c r="G43" s="112">
        <v>108</v>
      </c>
      <c r="H43" s="112">
        <v>91</v>
      </c>
      <c r="I43" s="112">
        <v>113</v>
      </c>
      <c r="J43" s="112">
        <v>115</v>
      </c>
      <c r="K43" s="112">
        <v>110</v>
      </c>
      <c r="L43" s="112">
        <v>110</v>
      </c>
      <c r="M43" s="112">
        <v>437</v>
      </c>
      <c r="N43" s="112">
        <v>497</v>
      </c>
      <c r="O43" s="114">
        <f t="shared" si="2"/>
        <v>273.08333333333331</v>
      </c>
    </row>
    <row r="44" spans="1:15" x14ac:dyDescent="0.2">
      <c r="A44" s="115" t="s">
        <v>20</v>
      </c>
      <c r="B44" s="104"/>
      <c r="C44" s="112">
        <v>30</v>
      </c>
      <c r="D44" s="112">
        <v>30</v>
      </c>
      <c r="E44" s="112">
        <v>32</v>
      </c>
      <c r="F44" s="112">
        <v>18</v>
      </c>
      <c r="G44" s="112">
        <v>5</v>
      </c>
      <c r="H44" s="112">
        <v>4</v>
      </c>
      <c r="I44" s="112">
        <v>4</v>
      </c>
      <c r="J44" s="112">
        <v>5</v>
      </c>
      <c r="K44" s="112">
        <v>5</v>
      </c>
      <c r="L44" s="112">
        <v>5</v>
      </c>
      <c r="M44" s="112">
        <v>41</v>
      </c>
      <c r="N44" s="112">
        <v>39</v>
      </c>
      <c r="O44" s="114">
        <f t="shared" si="2"/>
        <v>18.166666666666668</v>
      </c>
    </row>
    <row r="45" spans="1:15" x14ac:dyDescent="0.2">
      <c r="A45" s="116" t="s">
        <v>30</v>
      </c>
      <c r="B45" s="104"/>
      <c r="C45" s="112">
        <v>2424</v>
      </c>
      <c r="D45" s="112">
        <v>2409</v>
      </c>
      <c r="E45" s="112">
        <v>1867</v>
      </c>
      <c r="F45" s="112">
        <v>651</v>
      </c>
      <c r="G45" s="112">
        <v>155</v>
      </c>
      <c r="H45" s="112">
        <v>97</v>
      </c>
      <c r="I45" s="112">
        <v>85</v>
      </c>
      <c r="J45" s="112">
        <v>82</v>
      </c>
      <c r="K45" s="112">
        <v>88</v>
      </c>
      <c r="L45" s="112">
        <v>173</v>
      </c>
      <c r="M45" s="112">
        <v>2144</v>
      </c>
      <c r="N45" s="112">
        <v>2521</v>
      </c>
      <c r="O45" s="114">
        <f t="shared" si="2"/>
        <v>1058</v>
      </c>
    </row>
    <row r="46" spans="1:15" x14ac:dyDescent="0.2">
      <c r="A46" s="116" t="s">
        <v>57</v>
      </c>
      <c r="B46" s="104"/>
      <c r="C46" s="112">
        <v>14</v>
      </c>
      <c r="D46" s="112">
        <v>12</v>
      </c>
      <c r="E46" s="112">
        <v>12</v>
      </c>
      <c r="F46" s="112">
        <v>10</v>
      </c>
      <c r="G46" s="112">
        <v>7</v>
      </c>
      <c r="H46" s="112">
        <v>6</v>
      </c>
      <c r="I46" s="112">
        <v>7</v>
      </c>
      <c r="J46" s="112">
        <v>6</v>
      </c>
      <c r="K46" s="112">
        <v>5</v>
      </c>
      <c r="L46" s="112">
        <v>9</v>
      </c>
      <c r="M46" s="112">
        <v>18</v>
      </c>
      <c r="N46" s="112">
        <v>20</v>
      </c>
      <c r="O46" s="114">
        <f t="shared" si="2"/>
        <v>10.5</v>
      </c>
    </row>
    <row r="47" spans="1:15" x14ac:dyDescent="0.2">
      <c r="A47" s="111" t="s">
        <v>21</v>
      </c>
      <c r="B47" s="104"/>
      <c r="C47" s="112">
        <v>13</v>
      </c>
      <c r="D47" s="112">
        <v>14</v>
      </c>
      <c r="E47" s="112">
        <v>14</v>
      </c>
      <c r="F47" s="112">
        <v>10</v>
      </c>
      <c r="G47" s="112">
        <v>8</v>
      </c>
      <c r="H47" s="112">
        <v>8</v>
      </c>
      <c r="I47" s="112">
        <v>10</v>
      </c>
      <c r="J47" s="112">
        <v>10</v>
      </c>
      <c r="K47" s="112">
        <v>8</v>
      </c>
      <c r="L47" s="112">
        <v>8</v>
      </c>
      <c r="M47" s="112">
        <v>9</v>
      </c>
      <c r="N47" s="112">
        <v>9</v>
      </c>
      <c r="O47" s="114">
        <f t="shared" si="2"/>
        <v>10.083333333333334</v>
      </c>
    </row>
    <row r="48" spans="1:15" x14ac:dyDescent="0.2">
      <c r="A48" s="111" t="s">
        <v>58</v>
      </c>
      <c r="B48" s="104"/>
      <c r="C48" s="112">
        <v>19</v>
      </c>
      <c r="D48" s="112">
        <v>19</v>
      </c>
      <c r="E48" s="112">
        <v>15</v>
      </c>
      <c r="F48" s="112">
        <v>10</v>
      </c>
      <c r="G48" s="112">
        <v>2</v>
      </c>
      <c r="H48" s="112">
        <v>2</v>
      </c>
      <c r="I48" s="112">
        <v>2</v>
      </c>
      <c r="J48" s="112">
        <v>1</v>
      </c>
      <c r="K48" s="112">
        <v>1</v>
      </c>
      <c r="L48" s="112">
        <v>2</v>
      </c>
      <c r="M48" s="112">
        <v>19</v>
      </c>
      <c r="N48" s="112">
        <v>27</v>
      </c>
      <c r="O48" s="114">
        <f t="shared" si="2"/>
        <v>9.9166666666666661</v>
      </c>
    </row>
    <row r="49" spans="1:15" x14ac:dyDescent="0.2">
      <c r="A49" s="111" t="s">
        <v>59</v>
      </c>
      <c r="B49" s="104"/>
      <c r="C49" s="112">
        <v>49</v>
      </c>
      <c r="D49" s="112">
        <v>44</v>
      </c>
      <c r="E49" s="112">
        <v>39</v>
      </c>
      <c r="F49" s="112">
        <v>37</v>
      </c>
      <c r="G49" s="112">
        <v>30</v>
      </c>
      <c r="H49" s="112">
        <v>41</v>
      </c>
      <c r="I49" s="112">
        <v>53</v>
      </c>
      <c r="J49" s="112">
        <v>45</v>
      </c>
      <c r="K49" s="112">
        <v>26</v>
      </c>
      <c r="L49" s="112">
        <v>20</v>
      </c>
      <c r="M49" s="112">
        <v>28</v>
      </c>
      <c r="N49" s="112">
        <v>30</v>
      </c>
      <c r="O49" s="114">
        <f t="shared" si="2"/>
        <v>36.833333333333336</v>
      </c>
    </row>
    <row r="50" spans="1:15" x14ac:dyDescent="0.2">
      <c r="A50" s="111" t="s">
        <v>60</v>
      </c>
      <c r="B50" s="104"/>
      <c r="C50" s="112">
        <v>25</v>
      </c>
      <c r="D50" s="112">
        <v>27</v>
      </c>
      <c r="E50" s="112">
        <v>28</v>
      </c>
      <c r="F50" s="112">
        <v>18</v>
      </c>
      <c r="G50" s="112">
        <v>8</v>
      </c>
      <c r="H50" s="112">
        <v>5</v>
      </c>
      <c r="I50" s="112">
        <v>7</v>
      </c>
      <c r="J50" s="112">
        <v>8</v>
      </c>
      <c r="K50" s="112">
        <v>9</v>
      </c>
      <c r="L50" s="112">
        <v>8</v>
      </c>
      <c r="M50" s="112">
        <v>15</v>
      </c>
      <c r="N50" s="112">
        <v>21</v>
      </c>
      <c r="O50" s="114">
        <f t="shared" si="2"/>
        <v>14.916666666666666</v>
      </c>
    </row>
    <row r="51" spans="1:15" x14ac:dyDescent="0.2">
      <c r="A51" s="111" t="s">
        <v>61</v>
      </c>
      <c r="B51" s="104"/>
      <c r="C51" s="112">
        <v>284</v>
      </c>
      <c r="D51" s="112">
        <v>284</v>
      </c>
      <c r="E51" s="112">
        <v>248</v>
      </c>
      <c r="F51" s="112">
        <v>140</v>
      </c>
      <c r="G51" s="112">
        <v>73</v>
      </c>
      <c r="H51" s="112">
        <v>138</v>
      </c>
      <c r="I51" s="112">
        <v>204</v>
      </c>
      <c r="J51" s="112">
        <v>172</v>
      </c>
      <c r="K51" s="112">
        <v>81</v>
      </c>
      <c r="L51" s="112">
        <v>75</v>
      </c>
      <c r="M51" s="112">
        <v>243</v>
      </c>
      <c r="N51" s="112">
        <v>290</v>
      </c>
      <c r="O51" s="114">
        <f t="shared" si="2"/>
        <v>186</v>
      </c>
    </row>
    <row r="52" spans="1:15" x14ac:dyDescent="0.2">
      <c r="A52" s="115" t="s">
        <v>62</v>
      </c>
      <c r="B52" s="104"/>
      <c r="C52" s="112">
        <v>27</v>
      </c>
      <c r="D52" s="112">
        <v>34</v>
      </c>
      <c r="E52" s="112">
        <v>36</v>
      </c>
      <c r="F52" s="112">
        <v>27</v>
      </c>
      <c r="G52" s="112">
        <v>21</v>
      </c>
      <c r="H52" s="112">
        <v>29</v>
      </c>
      <c r="I52" s="112">
        <v>29</v>
      </c>
      <c r="J52" s="112">
        <v>26</v>
      </c>
      <c r="K52" s="112">
        <v>22</v>
      </c>
      <c r="L52" s="112">
        <v>27</v>
      </c>
      <c r="M52" s="112">
        <v>29</v>
      </c>
      <c r="N52" s="112">
        <v>24</v>
      </c>
      <c r="O52" s="114">
        <f t="shared" si="2"/>
        <v>27.583333333333332</v>
      </c>
    </row>
    <row r="53" spans="1:15" ht="13.5" thickBot="1" x14ac:dyDescent="0.25">
      <c r="A53" s="103"/>
      <c r="B53" s="104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14"/>
    </row>
    <row r="54" spans="1:15" x14ac:dyDescent="0.2">
      <c r="A54" s="99" t="s">
        <v>24</v>
      </c>
      <c r="B54" s="100"/>
      <c r="C54" s="121">
        <f>SUM(C37:C53)</f>
        <v>3470</v>
      </c>
      <c r="D54" s="121">
        <f t="shared" ref="D54:N54" si="3">SUM(D37:D53)</f>
        <v>3463</v>
      </c>
      <c r="E54" s="121">
        <f t="shared" si="3"/>
        <v>2817</v>
      </c>
      <c r="F54" s="121">
        <f t="shared" si="3"/>
        <v>1208</v>
      </c>
      <c r="G54" s="121">
        <f t="shared" si="3"/>
        <v>449</v>
      </c>
      <c r="H54" s="121">
        <f t="shared" si="3"/>
        <v>450</v>
      </c>
      <c r="I54" s="121">
        <f t="shared" si="3"/>
        <v>542</v>
      </c>
      <c r="J54" s="121">
        <f t="shared" si="3"/>
        <v>498</v>
      </c>
      <c r="K54" s="121">
        <f t="shared" si="3"/>
        <v>377</v>
      </c>
      <c r="L54" s="121">
        <f t="shared" si="3"/>
        <v>463</v>
      </c>
      <c r="M54" s="121">
        <f t="shared" si="3"/>
        <v>3038</v>
      </c>
      <c r="N54" s="121">
        <f t="shared" si="3"/>
        <v>3545</v>
      </c>
      <c r="O54" s="122">
        <f>SUM(C54:N54)/12</f>
        <v>1693.3333333333333</v>
      </c>
    </row>
    <row r="55" spans="1:15" ht="13.5" thickBot="1" x14ac:dyDescent="0.25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31"/>
    </row>
    <row r="56" spans="1:15" x14ac:dyDescent="0.2">
      <c r="A56" s="132" t="s">
        <v>27</v>
      </c>
      <c r="B56" s="104"/>
      <c r="C56" s="133">
        <f t="shared" ref="C56:O56" si="4">C54/C25</f>
        <v>0.58456873315363878</v>
      </c>
      <c r="D56" s="133">
        <f t="shared" si="4"/>
        <v>0.58804550857530991</v>
      </c>
      <c r="E56" s="133">
        <f t="shared" si="4"/>
        <v>0.58456111226395513</v>
      </c>
      <c r="F56" s="133">
        <f t="shared" si="4"/>
        <v>0.54488046910239063</v>
      </c>
      <c r="G56" s="133">
        <f t="shared" si="4"/>
        <v>0.51549942594718712</v>
      </c>
      <c r="H56" s="133">
        <f t="shared" si="4"/>
        <v>0.5494505494505495</v>
      </c>
      <c r="I56" s="133">
        <f t="shared" si="4"/>
        <v>0.5872156013001083</v>
      </c>
      <c r="J56" s="133">
        <f t="shared" si="4"/>
        <v>0.57772621809744784</v>
      </c>
      <c r="K56" s="133">
        <f t="shared" si="4"/>
        <v>0.52801120448179273</v>
      </c>
      <c r="L56" s="133">
        <f t="shared" si="4"/>
        <v>0.52257336343115124</v>
      </c>
      <c r="M56" s="133">
        <f t="shared" si="4"/>
        <v>0.59151090342679125</v>
      </c>
      <c r="N56" s="133">
        <f t="shared" si="4"/>
        <v>0.58818649410983903</v>
      </c>
      <c r="O56" s="134">
        <f t="shared" si="4"/>
        <v>0.57893387275990771</v>
      </c>
    </row>
    <row r="57" spans="1:15" ht="13.5" thickBot="1" x14ac:dyDescent="0.25">
      <c r="A57" s="135" t="s">
        <v>82</v>
      </c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8"/>
    </row>
    <row r="58" spans="1:15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x14ac:dyDescent="0.2">
      <c r="A60" s="13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74" zoomScaleNormal="74" workbookViewId="0">
      <selection activeCell="Q30" sqref="Q30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39</v>
      </c>
      <c r="B1" s="4" t="s">
        <v>78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9" t="s">
        <v>47</v>
      </c>
    </row>
    <row r="7" spans="1:16" x14ac:dyDescent="0.2">
      <c r="A7" s="60" t="s">
        <v>54</v>
      </c>
      <c r="B7" s="12"/>
      <c r="C7" s="90">
        <v>25</v>
      </c>
      <c r="D7" s="90">
        <v>25</v>
      </c>
      <c r="E7" s="90">
        <v>22</v>
      </c>
      <c r="F7" s="90">
        <v>14</v>
      </c>
      <c r="G7" s="90">
        <v>10</v>
      </c>
      <c r="H7" s="90">
        <v>8</v>
      </c>
      <c r="I7" s="90">
        <v>6</v>
      </c>
      <c r="J7" s="90">
        <v>6</v>
      </c>
      <c r="K7" s="90">
        <v>6</v>
      </c>
      <c r="L7" s="91">
        <v>6</v>
      </c>
      <c r="M7" s="90">
        <v>6</v>
      </c>
      <c r="N7" s="90">
        <v>8</v>
      </c>
      <c r="O7" s="81">
        <f>SUM(C7:N7)/12</f>
        <v>11.833333333333334</v>
      </c>
    </row>
    <row r="8" spans="1:16" x14ac:dyDescent="0.2">
      <c r="A8" s="60" t="s">
        <v>55</v>
      </c>
      <c r="B8" s="12"/>
      <c r="C8" s="90">
        <v>2</v>
      </c>
      <c r="D8" s="90">
        <v>2</v>
      </c>
      <c r="E8" s="90">
        <v>2</v>
      </c>
      <c r="F8" s="90">
        <v>2</v>
      </c>
      <c r="G8" s="90">
        <v>2</v>
      </c>
      <c r="H8" s="90">
        <v>3</v>
      </c>
      <c r="I8" s="90">
        <v>4</v>
      </c>
      <c r="J8" s="90">
        <v>3</v>
      </c>
      <c r="K8" s="90">
        <v>3</v>
      </c>
      <c r="L8" s="91">
        <v>3</v>
      </c>
      <c r="M8" s="90">
        <v>2</v>
      </c>
      <c r="N8" s="90">
        <v>2</v>
      </c>
      <c r="O8" s="81">
        <f t="shared" ref="O8:O22" si="0">SUM(C8:N8)/12</f>
        <v>2.5</v>
      </c>
    </row>
    <row r="9" spans="1:16" x14ac:dyDescent="0.2">
      <c r="A9" s="64" t="s">
        <v>18</v>
      </c>
      <c r="B9" s="12"/>
      <c r="C9" s="90">
        <v>147</v>
      </c>
      <c r="D9" s="90">
        <v>152</v>
      </c>
      <c r="E9" s="90">
        <v>142</v>
      </c>
      <c r="F9" s="90">
        <v>115</v>
      </c>
      <c r="G9" s="90">
        <v>80</v>
      </c>
      <c r="H9" s="90">
        <v>65</v>
      </c>
      <c r="I9" s="90">
        <v>66</v>
      </c>
      <c r="J9" s="90">
        <v>61</v>
      </c>
      <c r="K9" s="90">
        <v>70</v>
      </c>
      <c r="L9" s="91">
        <v>84</v>
      </c>
      <c r="M9" s="90">
        <v>111</v>
      </c>
      <c r="N9" s="90">
        <v>119</v>
      </c>
      <c r="O9" s="81">
        <f t="shared" si="0"/>
        <v>101</v>
      </c>
    </row>
    <row r="10" spans="1:16" x14ac:dyDescent="0.2">
      <c r="A10" s="64" t="s">
        <v>19</v>
      </c>
      <c r="B10" s="12"/>
      <c r="C10" s="90"/>
      <c r="D10" s="90">
        <v>0</v>
      </c>
      <c r="E10" s="90"/>
      <c r="F10" s="90"/>
      <c r="G10" s="90"/>
      <c r="H10" s="90"/>
      <c r="I10" s="90"/>
      <c r="J10" s="90"/>
      <c r="K10" s="90"/>
      <c r="L10" s="91"/>
      <c r="M10" s="90"/>
      <c r="N10" s="90"/>
      <c r="O10" s="81">
        <f t="shared" si="0"/>
        <v>0</v>
      </c>
    </row>
    <row r="11" spans="1:16" x14ac:dyDescent="0.2">
      <c r="A11" s="50" t="s">
        <v>56</v>
      </c>
      <c r="B11" s="12"/>
      <c r="C11" s="90">
        <v>5</v>
      </c>
      <c r="D11" s="90">
        <v>5</v>
      </c>
      <c r="E11" s="90">
        <v>3</v>
      </c>
      <c r="F11" s="90">
        <v>4</v>
      </c>
      <c r="G11" s="90">
        <v>3</v>
      </c>
      <c r="H11" s="90">
        <v>3</v>
      </c>
      <c r="I11" s="90">
        <v>2</v>
      </c>
      <c r="J11" s="90">
        <v>1</v>
      </c>
      <c r="K11" s="90">
        <v>1</v>
      </c>
      <c r="L11" s="91">
        <v>1</v>
      </c>
      <c r="M11" s="90">
        <v>1</v>
      </c>
      <c r="N11" s="90">
        <v>1</v>
      </c>
      <c r="O11" s="81">
        <f t="shared" si="0"/>
        <v>2.5</v>
      </c>
    </row>
    <row r="12" spans="1:16" x14ac:dyDescent="0.2">
      <c r="A12" s="50" t="s">
        <v>33</v>
      </c>
      <c r="B12" s="12"/>
      <c r="C12" s="90">
        <v>210</v>
      </c>
      <c r="D12" s="90">
        <v>204</v>
      </c>
      <c r="E12" s="90">
        <v>213</v>
      </c>
      <c r="F12" s="90">
        <v>210</v>
      </c>
      <c r="G12" s="90">
        <v>209</v>
      </c>
      <c r="H12" s="90">
        <v>207</v>
      </c>
      <c r="I12" s="90">
        <v>199</v>
      </c>
      <c r="J12" s="90">
        <v>186</v>
      </c>
      <c r="K12" s="90">
        <v>181</v>
      </c>
      <c r="L12" s="91">
        <v>164</v>
      </c>
      <c r="M12" s="90">
        <v>152</v>
      </c>
      <c r="N12" s="90">
        <v>144</v>
      </c>
      <c r="O12" s="81">
        <f t="shared" si="0"/>
        <v>189.91666666666666</v>
      </c>
    </row>
    <row r="13" spans="1:16" x14ac:dyDescent="0.2">
      <c r="A13" s="64" t="s">
        <v>29</v>
      </c>
      <c r="B13" s="12"/>
      <c r="C13" s="90">
        <v>700</v>
      </c>
      <c r="D13" s="90">
        <v>714</v>
      </c>
      <c r="E13" s="90">
        <v>624</v>
      </c>
      <c r="F13" s="90">
        <v>369</v>
      </c>
      <c r="G13" s="90">
        <v>189</v>
      </c>
      <c r="H13" s="90">
        <v>176</v>
      </c>
      <c r="I13" s="90">
        <v>177</v>
      </c>
      <c r="J13" s="90">
        <v>178</v>
      </c>
      <c r="K13" s="90">
        <v>184</v>
      </c>
      <c r="L13" s="91">
        <v>219</v>
      </c>
      <c r="M13" s="90">
        <v>571</v>
      </c>
      <c r="N13" s="90">
        <v>636</v>
      </c>
      <c r="O13" s="81">
        <f t="shared" si="0"/>
        <v>394.75</v>
      </c>
    </row>
    <row r="14" spans="1:16" x14ac:dyDescent="0.2">
      <c r="A14" s="64" t="s">
        <v>20</v>
      </c>
      <c r="B14" s="12"/>
      <c r="C14" s="90">
        <v>158</v>
      </c>
      <c r="D14" s="90">
        <v>155</v>
      </c>
      <c r="E14" s="90">
        <v>142</v>
      </c>
      <c r="F14" s="90">
        <v>80</v>
      </c>
      <c r="G14" s="90">
        <v>21</v>
      </c>
      <c r="H14" s="90">
        <v>15</v>
      </c>
      <c r="I14" s="90">
        <v>14</v>
      </c>
      <c r="J14" s="90">
        <v>14</v>
      </c>
      <c r="K14" s="90">
        <v>12</v>
      </c>
      <c r="L14" s="91">
        <v>18</v>
      </c>
      <c r="M14" s="90">
        <v>152</v>
      </c>
      <c r="N14" s="90">
        <v>165</v>
      </c>
      <c r="O14" s="81">
        <f t="shared" si="0"/>
        <v>78.833333333333329</v>
      </c>
    </row>
    <row r="15" spans="1:16" x14ac:dyDescent="0.2">
      <c r="A15" s="50" t="s">
        <v>30</v>
      </c>
      <c r="B15" s="12"/>
      <c r="C15" s="90">
        <v>3929</v>
      </c>
      <c r="D15" s="90">
        <v>3853</v>
      </c>
      <c r="E15" s="90">
        <v>3133</v>
      </c>
      <c r="F15" s="90">
        <v>1256</v>
      </c>
      <c r="G15" s="90">
        <v>264</v>
      </c>
      <c r="H15" s="90">
        <v>196</v>
      </c>
      <c r="I15" s="90">
        <v>181</v>
      </c>
      <c r="J15" s="90">
        <v>192</v>
      </c>
      <c r="K15" s="90">
        <v>205</v>
      </c>
      <c r="L15" s="91">
        <v>396</v>
      </c>
      <c r="M15" s="90">
        <v>3484</v>
      </c>
      <c r="N15" s="90">
        <v>3972</v>
      </c>
      <c r="O15" s="81">
        <f t="shared" si="0"/>
        <v>1755.0833333333333</v>
      </c>
    </row>
    <row r="16" spans="1:16" x14ac:dyDescent="0.2">
      <c r="A16" s="50" t="s">
        <v>57</v>
      </c>
      <c r="B16" s="12"/>
      <c r="C16" s="90">
        <v>40</v>
      </c>
      <c r="D16" s="90">
        <v>34</v>
      </c>
      <c r="E16" s="90">
        <v>33</v>
      </c>
      <c r="F16" s="90">
        <v>17</v>
      </c>
      <c r="G16" s="90">
        <v>6</v>
      </c>
      <c r="H16" s="90">
        <v>8</v>
      </c>
      <c r="I16" s="90">
        <v>6</v>
      </c>
      <c r="J16" s="90">
        <v>7</v>
      </c>
      <c r="K16" s="90">
        <v>6</v>
      </c>
      <c r="L16" s="91">
        <v>13</v>
      </c>
      <c r="M16" s="90">
        <v>21</v>
      </c>
      <c r="N16" s="90">
        <v>24</v>
      </c>
      <c r="O16" s="81">
        <f t="shared" si="0"/>
        <v>17.916666666666668</v>
      </c>
    </row>
    <row r="17" spans="1:16" x14ac:dyDescent="0.2">
      <c r="A17" s="60" t="s">
        <v>21</v>
      </c>
      <c r="B17" s="12"/>
      <c r="C17" s="90">
        <v>24</v>
      </c>
      <c r="D17" s="90">
        <v>25</v>
      </c>
      <c r="E17" s="90">
        <v>24</v>
      </c>
      <c r="F17" s="90">
        <v>25</v>
      </c>
      <c r="G17" s="90">
        <v>25</v>
      </c>
      <c r="H17" s="90">
        <v>36</v>
      </c>
      <c r="I17" s="90">
        <v>38</v>
      </c>
      <c r="J17" s="90">
        <v>32</v>
      </c>
      <c r="K17" s="90">
        <v>33</v>
      </c>
      <c r="L17" s="91">
        <v>33</v>
      </c>
      <c r="M17" s="90">
        <v>34</v>
      </c>
      <c r="N17" s="90">
        <v>32</v>
      </c>
      <c r="O17" s="81">
        <f t="shared" si="0"/>
        <v>30.083333333333332</v>
      </c>
    </row>
    <row r="18" spans="1:16" x14ac:dyDescent="0.2">
      <c r="A18" s="60" t="s">
        <v>58</v>
      </c>
      <c r="B18" s="12"/>
      <c r="C18" s="90">
        <v>27</v>
      </c>
      <c r="D18" s="90">
        <v>28</v>
      </c>
      <c r="E18" s="90">
        <v>27</v>
      </c>
      <c r="F18" s="90">
        <v>17</v>
      </c>
      <c r="G18" s="90">
        <v>10</v>
      </c>
      <c r="H18" s="90">
        <v>7</v>
      </c>
      <c r="I18" s="90">
        <v>7</v>
      </c>
      <c r="J18" s="90">
        <v>7</v>
      </c>
      <c r="K18" s="90">
        <v>6</v>
      </c>
      <c r="L18" s="91">
        <v>9</v>
      </c>
      <c r="M18" s="90">
        <v>24</v>
      </c>
      <c r="N18" s="90">
        <v>28</v>
      </c>
      <c r="O18" s="81">
        <f t="shared" si="0"/>
        <v>16.416666666666668</v>
      </c>
    </row>
    <row r="19" spans="1:16" x14ac:dyDescent="0.2">
      <c r="A19" s="60" t="s">
        <v>59</v>
      </c>
      <c r="B19" s="12"/>
      <c r="C19" s="90">
        <v>194</v>
      </c>
      <c r="D19" s="90">
        <v>185</v>
      </c>
      <c r="E19" s="90">
        <v>168</v>
      </c>
      <c r="F19" s="90">
        <v>126</v>
      </c>
      <c r="G19" s="90">
        <v>97</v>
      </c>
      <c r="H19" s="90">
        <v>115</v>
      </c>
      <c r="I19" s="90">
        <v>121</v>
      </c>
      <c r="J19" s="90">
        <v>117</v>
      </c>
      <c r="K19" s="90">
        <v>85</v>
      </c>
      <c r="L19" s="91">
        <v>69</v>
      </c>
      <c r="M19" s="90">
        <v>133</v>
      </c>
      <c r="N19" s="90">
        <v>165</v>
      </c>
      <c r="O19" s="81">
        <f t="shared" si="0"/>
        <v>131.25</v>
      </c>
    </row>
    <row r="20" spans="1:16" ht="15" x14ac:dyDescent="0.25">
      <c r="A20" s="60" t="s">
        <v>60</v>
      </c>
      <c r="B20" s="12"/>
      <c r="C20" s="90">
        <v>39</v>
      </c>
      <c r="D20" s="90">
        <v>39</v>
      </c>
      <c r="E20" s="90">
        <v>35</v>
      </c>
      <c r="F20" s="90">
        <v>20</v>
      </c>
      <c r="G20" s="90">
        <v>9</v>
      </c>
      <c r="H20" s="90">
        <v>11</v>
      </c>
      <c r="I20" s="90">
        <v>10</v>
      </c>
      <c r="J20" s="90">
        <v>9</v>
      </c>
      <c r="K20" s="90">
        <v>9</v>
      </c>
      <c r="L20" s="91">
        <v>7</v>
      </c>
      <c r="M20" s="90">
        <v>23</v>
      </c>
      <c r="N20" s="90">
        <v>29</v>
      </c>
      <c r="O20" s="81">
        <f t="shared" si="0"/>
        <v>20</v>
      </c>
      <c r="P20" s="46"/>
    </row>
    <row r="21" spans="1:16" x14ac:dyDescent="0.2">
      <c r="A21" s="60" t="s">
        <v>61</v>
      </c>
      <c r="B21" s="12"/>
      <c r="C21" s="90">
        <v>512</v>
      </c>
      <c r="D21" s="90">
        <v>506</v>
      </c>
      <c r="E21" s="90">
        <v>460</v>
      </c>
      <c r="F21" s="90">
        <v>256</v>
      </c>
      <c r="G21" s="90">
        <v>152</v>
      </c>
      <c r="H21" s="90">
        <v>210</v>
      </c>
      <c r="I21" s="90">
        <v>260</v>
      </c>
      <c r="J21" s="90">
        <v>238</v>
      </c>
      <c r="K21" s="90">
        <v>132</v>
      </c>
      <c r="L21" s="91">
        <v>132</v>
      </c>
      <c r="M21" s="90">
        <v>410</v>
      </c>
      <c r="N21" s="90">
        <v>445</v>
      </c>
      <c r="O21" s="81">
        <f t="shared" si="0"/>
        <v>309.41666666666669</v>
      </c>
    </row>
    <row r="22" spans="1:16" x14ac:dyDescent="0.2">
      <c r="A22" s="64" t="s">
        <v>62</v>
      </c>
      <c r="B22" s="12"/>
      <c r="C22" s="90">
        <v>127</v>
      </c>
      <c r="D22" s="90">
        <v>135</v>
      </c>
      <c r="E22" s="90">
        <v>135</v>
      </c>
      <c r="F22" s="90">
        <v>112</v>
      </c>
      <c r="G22" s="90">
        <v>80</v>
      </c>
      <c r="H22" s="90">
        <v>64</v>
      </c>
      <c r="I22" s="90">
        <v>72</v>
      </c>
      <c r="J22" s="90">
        <v>57</v>
      </c>
      <c r="K22" s="90">
        <v>54</v>
      </c>
      <c r="L22" s="91">
        <v>53</v>
      </c>
      <c r="M22" s="90">
        <v>57</v>
      </c>
      <c r="N22" s="90">
        <v>52</v>
      </c>
      <c r="O22" s="81">
        <f t="shared" si="0"/>
        <v>83.166666666666671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6139</v>
      </c>
      <c r="D25" s="62">
        <f t="shared" ref="D25:N25" si="1">SUM(D7:D22)</f>
        <v>6062</v>
      </c>
      <c r="E25" s="62">
        <f t="shared" si="1"/>
        <v>5163</v>
      </c>
      <c r="F25" s="62">
        <f t="shared" si="1"/>
        <v>2623</v>
      </c>
      <c r="G25" s="62">
        <f t="shared" si="1"/>
        <v>1157</v>
      </c>
      <c r="H25" s="62">
        <f t="shared" si="1"/>
        <v>1124</v>
      </c>
      <c r="I25" s="62">
        <f t="shared" si="1"/>
        <v>1163</v>
      </c>
      <c r="J25" s="62">
        <f t="shared" si="1"/>
        <v>1108</v>
      </c>
      <c r="K25" s="62">
        <f t="shared" si="1"/>
        <v>987</v>
      </c>
      <c r="L25" s="62">
        <f t="shared" si="1"/>
        <v>1207</v>
      </c>
      <c r="M25" s="62">
        <f t="shared" si="1"/>
        <v>5181</v>
      </c>
      <c r="N25" s="62">
        <f t="shared" si="1"/>
        <v>5822</v>
      </c>
      <c r="O25" s="63">
        <f>SUM(C25:N25)/12</f>
        <v>3144.6666666666665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79</v>
      </c>
    </row>
    <row r="33" spans="1:15" ht="13.5" thickBot="1" x14ac:dyDescent="0.25">
      <c r="A33" s="1" t="s">
        <v>75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83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49" t="s">
        <v>71</v>
      </c>
    </row>
    <row r="37" spans="1:15" x14ac:dyDescent="0.2">
      <c r="A37" s="60" t="s">
        <v>54</v>
      </c>
      <c r="B37" s="12"/>
      <c r="C37" s="92">
        <v>9</v>
      </c>
      <c r="D37" s="92">
        <v>10</v>
      </c>
      <c r="E37" s="92">
        <v>8</v>
      </c>
      <c r="F37" s="92">
        <v>4</v>
      </c>
      <c r="G37" s="92">
        <v>2</v>
      </c>
      <c r="H37" s="92">
        <v>2</v>
      </c>
      <c r="I37" s="92">
        <v>2</v>
      </c>
      <c r="J37" s="92">
        <v>2</v>
      </c>
      <c r="K37" s="92">
        <v>2</v>
      </c>
      <c r="L37" s="92">
        <v>2</v>
      </c>
      <c r="M37" s="92">
        <v>3</v>
      </c>
      <c r="N37" s="92">
        <v>4</v>
      </c>
      <c r="O37" s="81">
        <f>SUM(C37:N37)/12</f>
        <v>4.166666666666667</v>
      </c>
    </row>
    <row r="38" spans="1:15" x14ac:dyDescent="0.2">
      <c r="A38" s="60" t="s">
        <v>55</v>
      </c>
      <c r="B38" s="1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81">
        <f t="shared" ref="O38:O52" si="2">SUM(C38:N38)/12</f>
        <v>0</v>
      </c>
    </row>
    <row r="39" spans="1:15" x14ac:dyDescent="0.2">
      <c r="A39" s="64" t="s">
        <v>18</v>
      </c>
      <c r="B39" s="12"/>
      <c r="C39" s="92">
        <v>61</v>
      </c>
      <c r="D39" s="92">
        <v>66</v>
      </c>
      <c r="E39" s="92">
        <v>63</v>
      </c>
      <c r="F39" s="92">
        <v>51</v>
      </c>
      <c r="G39" s="92">
        <v>31</v>
      </c>
      <c r="H39" s="92">
        <v>20</v>
      </c>
      <c r="I39" s="92">
        <v>22</v>
      </c>
      <c r="J39" s="92">
        <v>22</v>
      </c>
      <c r="K39" s="92">
        <v>24</v>
      </c>
      <c r="L39" s="92">
        <v>29</v>
      </c>
      <c r="M39" s="92">
        <v>46</v>
      </c>
      <c r="N39" s="92">
        <v>48</v>
      </c>
      <c r="O39" s="81">
        <f t="shared" si="2"/>
        <v>40.25</v>
      </c>
    </row>
    <row r="40" spans="1:15" x14ac:dyDescent="0.2">
      <c r="A40" s="64" t="s">
        <v>19</v>
      </c>
      <c r="B40" s="1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81">
        <f t="shared" si="2"/>
        <v>0</v>
      </c>
    </row>
    <row r="41" spans="1:15" x14ac:dyDescent="0.2">
      <c r="A41" s="50" t="s">
        <v>56</v>
      </c>
      <c r="B41" s="12"/>
      <c r="C41" s="92">
        <v>1</v>
      </c>
      <c r="D41" s="92">
        <v>1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81">
        <f t="shared" si="2"/>
        <v>0.16666666666666666</v>
      </c>
    </row>
    <row r="42" spans="1:15" x14ac:dyDescent="0.2">
      <c r="A42" s="50" t="s">
        <v>33</v>
      </c>
      <c r="B42" s="12"/>
      <c r="C42" s="92">
        <v>26</v>
      </c>
      <c r="D42" s="92">
        <v>28</v>
      </c>
      <c r="E42" s="92">
        <v>27</v>
      </c>
      <c r="F42" s="92">
        <v>22</v>
      </c>
      <c r="G42" s="92">
        <v>18</v>
      </c>
      <c r="H42" s="92">
        <v>13</v>
      </c>
      <c r="I42" s="92">
        <v>10</v>
      </c>
      <c r="J42" s="92">
        <v>12</v>
      </c>
      <c r="K42" s="92">
        <v>13</v>
      </c>
      <c r="L42" s="92">
        <v>9</v>
      </c>
      <c r="M42" s="92">
        <v>13</v>
      </c>
      <c r="N42" s="92">
        <v>13</v>
      </c>
      <c r="O42" s="81">
        <f t="shared" si="2"/>
        <v>17</v>
      </c>
    </row>
    <row r="43" spans="1:15" x14ac:dyDescent="0.2">
      <c r="A43" s="64" t="s">
        <v>29</v>
      </c>
      <c r="B43" s="12"/>
      <c r="C43" s="92">
        <v>517</v>
      </c>
      <c r="D43" s="92">
        <v>532</v>
      </c>
      <c r="E43" s="92">
        <v>458</v>
      </c>
      <c r="F43" s="92">
        <v>265</v>
      </c>
      <c r="G43" s="92">
        <v>118</v>
      </c>
      <c r="H43" s="92">
        <v>107</v>
      </c>
      <c r="I43" s="92">
        <v>107</v>
      </c>
      <c r="J43" s="92">
        <v>102</v>
      </c>
      <c r="K43" s="92">
        <v>110</v>
      </c>
      <c r="L43" s="92">
        <v>137</v>
      </c>
      <c r="M43" s="92">
        <v>422</v>
      </c>
      <c r="N43" s="92">
        <v>476</v>
      </c>
      <c r="O43" s="81">
        <f t="shared" si="2"/>
        <v>279.25</v>
      </c>
    </row>
    <row r="44" spans="1:15" x14ac:dyDescent="0.2">
      <c r="A44" s="64" t="s">
        <v>20</v>
      </c>
      <c r="B44" s="12"/>
      <c r="C44" s="92">
        <v>28</v>
      </c>
      <c r="D44" s="92">
        <v>27</v>
      </c>
      <c r="E44" s="92">
        <v>24</v>
      </c>
      <c r="F44" s="92">
        <v>15</v>
      </c>
      <c r="G44" s="92">
        <v>6</v>
      </c>
      <c r="H44" s="92">
        <v>6</v>
      </c>
      <c r="I44" s="92">
        <v>6</v>
      </c>
      <c r="J44" s="92">
        <v>6</v>
      </c>
      <c r="K44" s="92">
        <v>5</v>
      </c>
      <c r="L44" s="92">
        <v>5</v>
      </c>
      <c r="M44" s="92">
        <v>32</v>
      </c>
      <c r="N44" s="92">
        <v>33</v>
      </c>
      <c r="O44" s="81">
        <f t="shared" si="2"/>
        <v>16.083333333333332</v>
      </c>
    </row>
    <row r="45" spans="1:15" x14ac:dyDescent="0.2">
      <c r="A45" s="50" t="s">
        <v>30</v>
      </c>
      <c r="B45" s="12"/>
      <c r="C45" s="92">
        <v>2317</v>
      </c>
      <c r="D45" s="92">
        <v>2285</v>
      </c>
      <c r="E45" s="92">
        <v>1873</v>
      </c>
      <c r="F45" s="92">
        <v>777</v>
      </c>
      <c r="G45" s="92">
        <v>139</v>
      </c>
      <c r="H45" s="92">
        <v>90</v>
      </c>
      <c r="I45" s="92">
        <v>84</v>
      </c>
      <c r="J45" s="92">
        <v>93</v>
      </c>
      <c r="K45" s="92">
        <v>97</v>
      </c>
      <c r="L45" s="92">
        <v>210</v>
      </c>
      <c r="M45" s="92">
        <v>2046</v>
      </c>
      <c r="N45" s="92">
        <v>2372</v>
      </c>
      <c r="O45" s="81">
        <f t="shared" si="2"/>
        <v>1031.9166666666667</v>
      </c>
    </row>
    <row r="46" spans="1:15" x14ac:dyDescent="0.2">
      <c r="A46" s="50" t="s">
        <v>57</v>
      </c>
      <c r="B46" s="12"/>
      <c r="C46" s="92">
        <v>22</v>
      </c>
      <c r="D46" s="92">
        <v>17</v>
      </c>
      <c r="E46" s="92">
        <v>17</v>
      </c>
      <c r="F46" s="92">
        <v>8</v>
      </c>
      <c r="G46" s="92">
        <v>4</v>
      </c>
      <c r="H46" s="92">
        <v>7</v>
      </c>
      <c r="I46" s="92">
        <v>5</v>
      </c>
      <c r="J46" s="92">
        <v>5</v>
      </c>
      <c r="K46" s="92">
        <v>4</v>
      </c>
      <c r="L46" s="92">
        <v>8</v>
      </c>
      <c r="M46" s="92">
        <v>15</v>
      </c>
      <c r="N46" s="92">
        <v>14</v>
      </c>
      <c r="O46" s="81">
        <f t="shared" si="2"/>
        <v>10.5</v>
      </c>
    </row>
    <row r="47" spans="1:15" x14ac:dyDescent="0.2">
      <c r="A47" s="60" t="s">
        <v>21</v>
      </c>
      <c r="B47" s="12"/>
      <c r="C47" s="92">
        <v>12</v>
      </c>
      <c r="D47" s="92">
        <v>12</v>
      </c>
      <c r="E47" s="92">
        <v>12</v>
      </c>
      <c r="F47" s="92">
        <v>11</v>
      </c>
      <c r="G47" s="92">
        <v>12</v>
      </c>
      <c r="H47" s="92">
        <v>19</v>
      </c>
      <c r="I47" s="92">
        <v>19</v>
      </c>
      <c r="J47" s="92">
        <v>15</v>
      </c>
      <c r="K47" s="92">
        <v>16</v>
      </c>
      <c r="L47" s="92">
        <v>16</v>
      </c>
      <c r="M47" s="92">
        <v>15</v>
      </c>
      <c r="N47" s="92">
        <v>14</v>
      </c>
      <c r="O47" s="81">
        <f t="shared" si="2"/>
        <v>14.416666666666666</v>
      </c>
    </row>
    <row r="48" spans="1:15" x14ac:dyDescent="0.2">
      <c r="A48" s="60" t="s">
        <v>58</v>
      </c>
      <c r="B48" s="12"/>
      <c r="C48" s="92">
        <v>20</v>
      </c>
      <c r="D48" s="92">
        <v>21</v>
      </c>
      <c r="E48" s="92">
        <v>20</v>
      </c>
      <c r="F48" s="92">
        <v>11</v>
      </c>
      <c r="G48" s="92">
        <v>5</v>
      </c>
      <c r="H48" s="92">
        <v>2</v>
      </c>
      <c r="I48" s="92">
        <v>2</v>
      </c>
      <c r="J48" s="92">
        <v>2</v>
      </c>
      <c r="K48" s="92">
        <v>1</v>
      </c>
      <c r="L48" s="92">
        <v>3</v>
      </c>
      <c r="M48" s="92">
        <v>16</v>
      </c>
      <c r="N48" s="92">
        <v>19</v>
      </c>
      <c r="O48" s="81">
        <f t="shared" si="2"/>
        <v>10.166666666666666</v>
      </c>
    </row>
    <row r="49" spans="1:15" x14ac:dyDescent="0.2">
      <c r="A49" s="60" t="s">
        <v>59</v>
      </c>
      <c r="B49" s="12"/>
      <c r="C49" s="92">
        <v>65</v>
      </c>
      <c r="D49" s="92">
        <v>61</v>
      </c>
      <c r="E49" s="92">
        <v>67</v>
      </c>
      <c r="F49" s="92">
        <v>60</v>
      </c>
      <c r="G49" s="92">
        <v>59</v>
      </c>
      <c r="H49" s="92">
        <v>82</v>
      </c>
      <c r="I49" s="92">
        <v>90</v>
      </c>
      <c r="J49" s="92">
        <v>82</v>
      </c>
      <c r="K49" s="92">
        <v>51</v>
      </c>
      <c r="L49" s="92">
        <v>38</v>
      </c>
      <c r="M49" s="92">
        <v>48</v>
      </c>
      <c r="N49" s="92">
        <v>51</v>
      </c>
      <c r="O49" s="81">
        <f t="shared" si="2"/>
        <v>62.833333333333336</v>
      </c>
    </row>
    <row r="50" spans="1:15" x14ac:dyDescent="0.2">
      <c r="A50" s="60" t="s">
        <v>60</v>
      </c>
      <c r="B50" s="12"/>
      <c r="C50" s="92">
        <v>26</v>
      </c>
      <c r="D50" s="92">
        <v>28</v>
      </c>
      <c r="E50" s="92">
        <v>25</v>
      </c>
      <c r="F50" s="92">
        <v>16</v>
      </c>
      <c r="G50" s="92">
        <v>7</v>
      </c>
      <c r="H50" s="92">
        <v>8</v>
      </c>
      <c r="I50" s="92">
        <v>8</v>
      </c>
      <c r="J50" s="92">
        <v>6</v>
      </c>
      <c r="K50" s="92">
        <v>7</v>
      </c>
      <c r="L50" s="92">
        <v>5</v>
      </c>
      <c r="M50" s="92">
        <v>18</v>
      </c>
      <c r="N50" s="92">
        <v>21</v>
      </c>
      <c r="O50" s="81">
        <f t="shared" si="2"/>
        <v>14.583333333333334</v>
      </c>
    </row>
    <row r="51" spans="1:15" x14ac:dyDescent="0.2">
      <c r="A51" s="60" t="s">
        <v>61</v>
      </c>
      <c r="B51" s="12"/>
      <c r="C51" s="92">
        <v>302</v>
      </c>
      <c r="D51" s="92">
        <v>303</v>
      </c>
      <c r="E51" s="92">
        <v>239</v>
      </c>
      <c r="F51" s="92">
        <v>155</v>
      </c>
      <c r="G51" s="92">
        <v>89</v>
      </c>
      <c r="H51" s="92">
        <v>148</v>
      </c>
      <c r="I51" s="92">
        <v>194</v>
      </c>
      <c r="J51" s="92">
        <v>179</v>
      </c>
      <c r="K51" s="92">
        <v>80</v>
      </c>
      <c r="L51" s="92">
        <v>83</v>
      </c>
      <c r="M51" s="92">
        <v>233</v>
      </c>
      <c r="N51" s="92">
        <v>260</v>
      </c>
      <c r="O51" s="81">
        <f t="shared" si="2"/>
        <v>188.75</v>
      </c>
    </row>
    <row r="52" spans="1:15" x14ac:dyDescent="0.2">
      <c r="A52" s="64" t="s">
        <v>62</v>
      </c>
      <c r="B52" s="12"/>
      <c r="C52" s="92">
        <v>71</v>
      </c>
      <c r="D52" s="92">
        <v>73</v>
      </c>
      <c r="E52" s="92">
        <v>71</v>
      </c>
      <c r="F52" s="92">
        <v>62</v>
      </c>
      <c r="G52" s="92">
        <v>37</v>
      </c>
      <c r="H52" s="92">
        <v>29</v>
      </c>
      <c r="I52" s="92">
        <v>34</v>
      </c>
      <c r="J52" s="92">
        <v>28</v>
      </c>
      <c r="K52" s="92">
        <v>27</v>
      </c>
      <c r="L52" s="92">
        <v>30</v>
      </c>
      <c r="M52" s="92">
        <v>30</v>
      </c>
      <c r="N52" s="92">
        <v>26</v>
      </c>
      <c r="O52" s="81">
        <f t="shared" si="2"/>
        <v>43.166666666666664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3477</v>
      </c>
      <c r="D54" s="66">
        <f t="shared" ref="D54:N54" si="3">SUM(D37:D53)</f>
        <v>3464</v>
      </c>
      <c r="E54" s="66">
        <f t="shared" si="3"/>
        <v>2904</v>
      </c>
      <c r="F54" s="66">
        <f t="shared" si="3"/>
        <v>1457</v>
      </c>
      <c r="G54" s="66">
        <f t="shared" si="3"/>
        <v>527</v>
      </c>
      <c r="H54" s="66">
        <f t="shared" si="3"/>
        <v>533</v>
      </c>
      <c r="I54" s="66">
        <f t="shared" si="3"/>
        <v>583</v>
      </c>
      <c r="J54" s="66">
        <f t="shared" si="3"/>
        <v>554</v>
      </c>
      <c r="K54" s="66">
        <f t="shared" si="3"/>
        <v>437</v>
      </c>
      <c r="L54" s="66">
        <f t="shared" si="3"/>
        <v>575</v>
      </c>
      <c r="M54" s="66">
        <f t="shared" si="3"/>
        <v>2937</v>
      </c>
      <c r="N54" s="66">
        <f t="shared" si="3"/>
        <v>3351</v>
      </c>
      <c r="O54" s="67">
        <f>SUM(C54:N54)/12</f>
        <v>1733.25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0.5663788890698811</v>
      </c>
      <c r="D56" s="76">
        <f t="shared" si="4"/>
        <v>0.5714285714285714</v>
      </c>
      <c r="E56" s="76">
        <f t="shared" si="4"/>
        <v>0.56246368390470658</v>
      </c>
      <c r="F56" s="76">
        <f t="shared" si="4"/>
        <v>0.55547083492184524</v>
      </c>
      <c r="G56" s="76">
        <f t="shared" si="4"/>
        <v>0.45548833189282628</v>
      </c>
      <c r="H56" s="76">
        <f t="shared" si="4"/>
        <v>0.47419928825622776</v>
      </c>
      <c r="I56" s="76">
        <f t="shared" si="4"/>
        <v>0.50128976784178847</v>
      </c>
      <c r="J56" s="76">
        <f t="shared" si="4"/>
        <v>0.5</v>
      </c>
      <c r="K56" s="76">
        <f t="shared" si="4"/>
        <v>0.44275582573454914</v>
      </c>
      <c r="L56" s="76">
        <f t="shared" si="4"/>
        <v>0.47638773819386909</v>
      </c>
      <c r="M56" s="76">
        <f t="shared" si="4"/>
        <v>0.56687898089171973</v>
      </c>
      <c r="N56" s="76">
        <f t="shared" si="4"/>
        <v>0.57557540364136039</v>
      </c>
      <c r="O56" s="77">
        <f t="shared" si="4"/>
        <v>0.55117129531481879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60" spans="1:15" x14ac:dyDescent="0.2">
      <c r="A60" s="36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opLeftCell="A22" zoomScale="78" zoomScaleNormal="78" workbookViewId="0">
      <selection activeCell="Q36" sqref="Q36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16" x14ac:dyDescent="0.2">
      <c r="A1" s="2" t="s">
        <v>39</v>
      </c>
      <c r="B1" s="4" t="s">
        <v>80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5" thickBot="1" x14ac:dyDescent="0.25">
      <c r="A3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16" x14ac:dyDescent="0.2">
      <c r="A7" s="60" t="s">
        <v>54</v>
      </c>
      <c r="B7" s="12"/>
      <c r="C7">
        <v>11</v>
      </c>
      <c r="D7">
        <v>13</v>
      </c>
      <c r="E7">
        <v>13</v>
      </c>
      <c r="F7">
        <v>11</v>
      </c>
      <c r="G7">
        <v>9</v>
      </c>
      <c r="H7">
        <v>9</v>
      </c>
      <c r="I7">
        <v>8</v>
      </c>
      <c r="J7">
        <v>8</v>
      </c>
      <c r="K7">
        <v>10</v>
      </c>
      <c r="L7">
        <v>15</v>
      </c>
      <c r="M7">
        <v>17</v>
      </c>
      <c r="N7">
        <v>21</v>
      </c>
      <c r="O7" s="63">
        <f>SUM(C7:N7)/12</f>
        <v>12.083333333333334</v>
      </c>
    </row>
    <row r="8" spans="1:16" x14ac:dyDescent="0.2">
      <c r="A8" s="60" t="s">
        <v>55</v>
      </c>
      <c r="B8" s="12"/>
      <c r="C8">
        <v>1</v>
      </c>
      <c r="D8">
        <v>1</v>
      </c>
      <c r="E8">
        <v>1</v>
      </c>
      <c r="F8">
        <v>1</v>
      </c>
      <c r="G8">
        <v>2</v>
      </c>
      <c r="H8">
        <v>3</v>
      </c>
      <c r="I8">
        <v>3</v>
      </c>
      <c r="J8">
        <v>3</v>
      </c>
      <c r="K8">
        <v>2</v>
      </c>
      <c r="L8">
        <v>2</v>
      </c>
      <c r="M8">
        <v>2</v>
      </c>
      <c r="N8">
        <v>2</v>
      </c>
      <c r="O8" s="63">
        <f t="shared" ref="O8:O22" si="0">SUM(C8:N8)/12</f>
        <v>1.9166666666666667</v>
      </c>
    </row>
    <row r="9" spans="1:16" x14ac:dyDescent="0.2">
      <c r="A9" s="64" t="s">
        <v>18</v>
      </c>
      <c r="B9" s="12"/>
      <c r="C9">
        <v>190</v>
      </c>
      <c r="D9">
        <v>191</v>
      </c>
      <c r="E9">
        <v>175</v>
      </c>
      <c r="F9">
        <v>148</v>
      </c>
      <c r="G9">
        <v>128</v>
      </c>
      <c r="H9">
        <v>103</v>
      </c>
      <c r="I9">
        <v>100</v>
      </c>
      <c r="J9">
        <v>92</v>
      </c>
      <c r="K9">
        <v>98</v>
      </c>
      <c r="L9">
        <v>110</v>
      </c>
      <c r="M9">
        <v>129</v>
      </c>
      <c r="N9">
        <v>140</v>
      </c>
      <c r="O9" s="63">
        <f t="shared" si="0"/>
        <v>133.66666666666666</v>
      </c>
    </row>
    <row r="10" spans="1:16" x14ac:dyDescent="0.2">
      <c r="A10" s="64" t="s">
        <v>19</v>
      </c>
      <c r="B10" s="12"/>
      <c r="C10">
        <v>1</v>
      </c>
      <c r="D10">
        <v>1</v>
      </c>
      <c r="E10">
        <v>1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63">
        <f t="shared" si="0"/>
        <v>0.41666666666666669</v>
      </c>
    </row>
    <row r="11" spans="1:16" x14ac:dyDescent="0.2">
      <c r="A11" s="50" t="s">
        <v>56</v>
      </c>
      <c r="B11" s="12"/>
      <c r="C11">
        <v>4</v>
      </c>
      <c r="D11">
        <v>6</v>
      </c>
      <c r="E11">
        <v>6</v>
      </c>
      <c r="F11">
        <v>5</v>
      </c>
      <c r="G11">
        <v>7</v>
      </c>
      <c r="H11">
        <v>7</v>
      </c>
      <c r="I11">
        <v>7</v>
      </c>
      <c r="J11">
        <v>5</v>
      </c>
      <c r="K11">
        <v>4</v>
      </c>
      <c r="L11">
        <v>4</v>
      </c>
      <c r="M11">
        <v>4</v>
      </c>
      <c r="N11">
        <v>4</v>
      </c>
      <c r="O11" s="63">
        <f t="shared" si="0"/>
        <v>5.25</v>
      </c>
    </row>
    <row r="12" spans="1:16" x14ac:dyDescent="0.2">
      <c r="A12" s="50" t="s">
        <v>33</v>
      </c>
      <c r="B12" s="12"/>
      <c r="C12">
        <v>340</v>
      </c>
      <c r="D12">
        <v>333</v>
      </c>
      <c r="E12">
        <v>318</v>
      </c>
      <c r="F12">
        <v>309</v>
      </c>
      <c r="G12">
        <v>289</v>
      </c>
      <c r="H12">
        <v>296</v>
      </c>
      <c r="I12">
        <v>299</v>
      </c>
      <c r="J12">
        <v>291</v>
      </c>
      <c r="K12">
        <v>292</v>
      </c>
      <c r="L12">
        <v>294</v>
      </c>
      <c r="M12">
        <v>246</v>
      </c>
      <c r="N12">
        <v>222</v>
      </c>
      <c r="O12" s="63">
        <f t="shared" si="0"/>
        <v>294.08333333333331</v>
      </c>
    </row>
    <row r="13" spans="1:16" x14ac:dyDescent="0.2">
      <c r="A13" s="64" t="s">
        <v>29</v>
      </c>
      <c r="B13" s="12"/>
      <c r="C13">
        <v>691</v>
      </c>
      <c r="D13">
        <v>702</v>
      </c>
      <c r="E13">
        <v>662</v>
      </c>
      <c r="F13">
        <v>433</v>
      </c>
      <c r="G13">
        <v>275</v>
      </c>
      <c r="H13">
        <v>247</v>
      </c>
      <c r="I13">
        <v>260</v>
      </c>
      <c r="J13">
        <v>245</v>
      </c>
      <c r="K13">
        <v>236</v>
      </c>
      <c r="L13">
        <v>262</v>
      </c>
      <c r="M13">
        <v>604</v>
      </c>
      <c r="N13">
        <v>653</v>
      </c>
      <c r="O13" s="63">
        <f t="shared" si="0"/>
        <v>439.16666666666669</v>
      </c>
    </row>
    <row r="14" spans="1:16" x14ac:dyDescent="0.2">
      <c r="A14" s="64" t="s">
        <v>20</v>
      </c>
      <c r="B14" s="12"/>
      <c r="C14">
        <v>145</v>
      </c>
      <c r="D14">
        <v>148</v>
      </c>
      <c r="E14">
        <v>152</v>
      </c>
      <c r="F14">
        <v>97</v>
      </c>
      <c r="G14">
        <v>51</v>
      </c>
      <c r="H14">
        <v>41</v>
      </c>
      <c r="I14">
        <v>35</v>
      </c>
      <c r="J14">
        <v>33</v>
      </c>
      <c r="K14">
        <v>29</v>
      </c>
      <c r="L14">
        <v>38</v>
      </c>
      <c r="M14">
        <v>146</v>
      </c>
      <c r="N14">
        <v>156</v>
      </c>
      <c r="O14" s="63">
        <f t="shared" si="0"/>
        <v>89.25</v>
      </c>
    </row>
    <row r="15" spans="1:16" x14ac:dyDescent="0.2">
      <c r="A15" s="50" t="s">
        <v>30</v>
      </c>
      <c r="B15" s="12"/>
      <c r="C15">
        <v>3815</v>
      </c>
      <c r="D15">
        <v>3822</v>
      </c>
      <c r="E15">
        <v>3289</v>
      </c>
      <c r="F15">
        <v>1616</v>
      </c>
      <c r="G15">
        <v>527</v>
      </c>
      <c r="H15">
        <v>356</v>
      </c>
      <c r="I15">
        <v>311</v>
      </c>
      <c r="J15">
        <v>297</v>
      </c>
      <c r="K15">
        <v>320</v>
      </c>
      <c r="L15">
        <v>501</v>
      </c>
      <c r="M15">
        <v>3465</v>
      </c>
      <c r="N15">
        <v>3855</v>
      </c>
      <c r="O15" s="63">
        <f t="shared" si="0"/>
        <v>1847.8333333333333</v>
      </c>
    </row>
    <row r="16" spans="1:16" x14ac:dyDescent="0.2">
      <c r="A16" s="50" t="s">
        <v>57</v>
      </c>
      <c r="B16" s="12"/>
      <c r="C16">
        <v>40</v>
      </c>
      <c r="D16">
        <v>38</v>
      </c>
      <c r="E16">
        <v>36</v>
      </c>
      <c r="F16">
        <v>28</v>
      </c>
      <c r="G16">
        <v>17</v>
      </c>
      <c r="H16">
        <v>15</v>
      </c>
      <c r="I16">
        <v>11</v>
      </c>
      <c r="J16">
        <v>13</v>
      </c>
      <c r="K16">
        <v>11</v>
      </c>
      <c r="L16">
        <v>14</v>
      </c>
      <c r="M16">
        <v>34</v>
      </c>
      <c r="N16">
        <v>38</v>
      </c>
      <c r="O16" s="63">
        <f t="shared" si="0"/>
        <v>24.583333333333332</v>
      </c>
    </row>
    <row r="17" spans="1:16" x14ac:dyDescent="0.2">
      <c r="A17" s="60" t="s">
        <v>21</v>
      </c>
      <c r="B17" s="12"/>
      <c r="C17">
        <v>67</v>
      </c>
      <c r="D17">
        <v>68</v>
      </c>
      <c r="E17">
        <v>62</v>
      </c>
      <c r="F17">
        <v>57</v>
      </c>
      <c r="G17">
        <v>55</v>
      </c>
      <c r="H17">
        <v>51</v>
      </c>
      <c r="I17">
        <v>52</v>
      </c>
      <c r="J17">
        <v>46</v>
      </c>
      <c r="K17">
        <v>39</v>
      </c>
      <c r="L17">
        <v>37</v>
      </c>
      <c r="M17">
        <v>27</v>
      </c>
      <c r="N17">
        <v>25</v>
      </c>
      <c r="O17" s="63">
        <f t="shared" si="0"/>
        <v>48.833333333333336</v>
      </c>
    </row>
    <row r="18" spans="1:16" x14ac:dyDescent="0.2">
      <c r="A18" s="60" t="s">
        <v>58</v>
      </c>
      <c r="B18" s="12"/>
      <c r="C18">
        <v>11</v>
      </c>
      <c r="D18">
        <v>12</v>
      </c>
      <c r="E18">
        <v>9</v>
      </c>
      <c r="F18">
        <v>6</v>
      </c>
      <c r="G18">
        <v>4</v>
      </c>
      <c r="H18">
        <v>5</v>
      </c>
      <c r="I18">
        <v>3</v>
      </c>
      <c r="J18">
        <v>3</v>
      </c>
      <c r="K18">
        <v>3</v>
      </c>
      <c r="L18">
        <v>6</v>
      </c>
      <c r="M18">
        <v>20</v>
      </c>
      <c r="N18">
        <v>25</v>
      </c>
      <c r="O18" s="63">
        <f t="shared" si="0"/>
        <v>8.9166666666666661</v>
      </c>
    </row>
    <row r="19" spans="1:16" x14ac:dyDescent="0.2">
      <c r="A19" s="60" t="s">
        <v>59</v>
      </c>
      <c r="B19" s="12"/>
      <c r="C19">
        <v>218</v>
      </c>
      <c r="D19">
        <v>225</v>
      </c>
      <c r="E19">
        <v>221</v>
      </c>
      <c r="F19">
        <v>177</v>
      </c>
      <c r="G19">
        <v>129</v>
      </c>
      <c r="H19">
        <v>150</v>
      </c>
      <c r="I19">
        <v>159</v>
      </c>
      <c r="J19">
        <v>143</v>
      </c>
      <c r="K19">
        <v>106</v>
      </c>
      <c r="L19">
        <v>90</v>
      </c>
      <c r="M19">
        <v>144</v>
      </c>
      <c r="N19">
        <v>181</v>
      </c>
      <c r="O19" s="63">
        <f t="shared" si="0"/>
        <v>161.91666666666666</v>
      </c>
    </row>
    <row r="20" spans="1:16" ht="15" x14ac:dyDescent="0.25">
      <c r="A20" s="60" t="s">
        <v>60</v>
      </c>
      <c r="B20" s="12"/>
      <c r="C20">
        <v>48</v>
      </c>
      <c r="D20">
        <v>46</v>
      </c>
      <c r="E20">
        <v>35</v>
      </c>
      <c r="F20">
        <v>27</v>
      </c>
      <c r="G20">
        <v>13</v>
      </c>
      <c r="H20">
        <v>10</v>
      </c>
      <c r="I20">
        <v>11</v>
      </c>
      <c r="J20">
        <v>12</v>
      </c>
      <c r="K20">
        <v>9</v>
      </c>
      <c r="L20">
        <v>16</v>
      </c>
      <c r="M20">
        <v>32</v>
      </c>
      <c r="N20">
        <v>37</v>
      </c>
      <c r="O20" s="63">
        <f t="shared" si="0"/>
        <v>24.666666666666668</v>
      </c>
      <c r="P20" s="46"/>
    </row>
    <row r="21" spans="1:16" x14ac:dyDescent="0.2">
      <c r="A21" s="60" t="s">
        <v>61</v>
      </c>
      <c r="B21" s="12"/>
      <c r="C21">
        <v>512</v>
      </c>
      <c r="D21">
        <v>514</v>
      </c>
      <c r="E21">
        <v>477</v>
      </c>
      <c r="F21">
        <v>299</v>
      </c>
      <c r="G21">
        <v>181</v>
      </c>
      <c r="H21">
        <v>229</v>
      </c>
      <c r="I21">
        <v>268</v>
      </c>
      <c r="J21">
        <v>241</v>
      </c>
      <c r="K21">
        <v>148</v>
      </c>
      <c r="L21">
        <v>154</v>
      </c>
      <c r="M21">
        <v>107</v>
      </c>
      <c r="N21">
        <v>480</v>
      </c>
      <c r="O21" s="63">
        <f t="shared" si="0"/>
        <v>300.83333333333331</v>
      </c>
    </row>
    <row r="22" spans="1:16" x14ac:dyDescent="0.2">
      <c r="A22" s="64" t="s">
        <v>62</v>
      </c>
      <c r="B22" s="12"/>
      <c r="C22">
        <v>123</v>
      </c>
      <c r="D22">
        <v>129</v>
      </c>
      <c r="E22">
        <v>120</v>
      </c>
      <c r="F22">
        <v>107</v>
      </c>
      <c r="G22">
        <v>110</v>
      </c>
      <c r="H22">
        <v>110</v>
      </c>
      <c r="I22">
        <v>122</v>
      </c>
      <c r="J22">
        <v>117</v>
      </c>
      <c r="K22">
        <v>98</v>
      </c>
      <c r="L22">
        <v>97</v>
      </c>
      <c r="M22">
        <v>433</v>
      </c>
      <c r="N22">
        <v>109</v>
      </c>
      <c r="O22" s="63">
        <f t="shared" si="0"/>
        <v>139.58333333333334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6217</v>
      </c>
      <c r="D25" s="62">
        <f t="shared" ref="D25:N25" si="1">SUM(D7:D22)</f>
        <v>6249</v>
      </c>
      <c r="E25" s="62">
        <f t="shared" si="1"/>
        <v>5577</v>
      </c>
      <c r="F25" s="62">
        <f t="shared" si="1"/>
        <v>3322</v>
      </c>
      <c r="G25" s="62">
        <f t="shared" si="1"/>
        <v>1798</v>
      </c>
      <c r="H25" s="62">
        <f t="shared" si="1"/>
        <v>1632</v>
      </c>
      <c r="I25" s="62">
        <f t="shared" si="1"/>
        <v>1649</v>
      </c>
      <c r="J25" s="62">
        <f t="shared" si="1"/>
        <v>1549</v>
      </c>
      <c r="K25" s="62">
        <f t="shared" si="1"/>
        <v>1405</v>
      </c>
      <c r="L25" s="62">
        <f t="shared" si="1"/>
        <v>1640</v>
      </c>
      <c r="M25" s="62">
        <f t="shared" si="1"/>
        <v>5410</v>
      </c>
      <c r="N25" s="62">
        <f t="shared" si="1"/>
        <v>5948</v>
      </c>
      <c r="O25" s="63">
        <f>SUM(C25:N25)/12</f>
        <v>3533</v>
      </c>
    </row>
    <row r="26" spans="1:16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</row>
    <row r="27" spans="1:16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72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71</v>
      </c>
    </row>
    <row r="37" spans="1:15" x14ac:dyDescent="0.2">
      <c r="A37" s="60" t="s">
        <v>54</v>
      </c>
      <c r="B37" s="12"/>
      <c r="C37">
        <v>5</v>
      </c>
      <c r="D37">
        <v>6</v>
      </c>
      <c r="E37">
        <v>6</v>
      </c>
      <c r="F37">
        <v>5</v>
      </c>
      <c r="G37">
        <v>4</v>
      </c>
      <c r="H37">
        <v>4</v>
      </c>
      <c r="I37">
        <v>3</v>
      </c>
      <c r="J37">
        <v>4</v>
      </c>
      <c r="K37">
        <v>3</v>
      </c>
      <c r="L37">
        <v>6</v>
      </c>
      <c r="M37">
        <v>6</v>
      </c>
      <c r="N37">
        <v>7</v>
      </c>
      <c r="O37" s="63">
        <f>SUM(C37:N37)/12</f>
        <v>4.916666666666667</v>
      </c>
    </row>
    <row r="38" spans="1:15" x14ac:dyDescent="0.2">
      <c r="A38" s="60" t="s">
        <v>55</v>
      </c>
      <c r="B38" s="12"/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63">
        <f t="shared" ref="O38:O52" si="2">SUM(C38:N38)/12</f>
        <v>0</v>
      </c>
    </row>
    <row r="39" spans="1:15" x14ac:dyDescent="0.2">
      <c r="A39" s="64" t="s">
        <v>18</v>
      </c>
      <c r="B39" s="12"/>
      <c r="C39">
        <v>76</v>
      </c>
      <c r="D39">
        <v>77</v>
      </c>
      <c r="E39">
        <v>70</v>
      </c>
      <c r="F39">
        <v>56</v>
      </c>
      <c r="G39">
        <v>45</v>
      </c>
      <c r="H39">
        <v>32</v>
      </c>
      <c r="I39">
        <v>27</v>
      </c>
      <c r="J39">
        <v>29</v>
      </c>
      <c r="K39">
        <v>32</v>
      </c>
      <c r="L39">
        <v>36</v>
      </c>
      <c r="M39">
        <v>52</v>
      </c>
      <c r="N39">
        <v>56</v>
      </c>
      <c r="O39" s="63">
        <f t="shared" si="2"/>
        <v>49</v>
      </c>
    </row>
    <row r="40" spans="1:15" x14ac:dyDescent="0.2">
      <c r="A40" s="64" t="s">
        <v>19</v>
      </c>
      <c r="B40" s="12"/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>
        <v>0</v>
      </c>
      <c r="D41">
        <v>1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 s="63">
        <f t="shared" si="2"/>
        <v>0.16666666666666666</v>
      </c>
    </row>
    <row r="42" spans="1:15" x14ac:dyDescent="0.2">
      <c r="A42" s="50" t="s">
        <v>33</v>
      </c>
      <c r="B42" s="12"/>
      <c r="C42">
        <v>34</v>
      </c>
      <c r="D42">
        <v>36</v>
      </c>
      <c r="E42">
        <v>33</v>
      </c>
      <c r="F42">
        <v>29</v>
      </c>
      <c r="G42">
        <v>28</v>
      </c>
      <c r="H42">
        <v>27</v>
      </c>
      <c r="I42">
        <v>28</v>
      </c>
      <c r="J42">
        <v>27</v>
      </c>
      <c r="K42">
        <v>25</v>
      </c>
      <c r="L42">
        <v>27</v>
      </c>
      <c r="M42">
        <v>27</v>
      </c>
      <c r="N42">
        <v>25</v>
      </c>
      <c r="O42" s="63">
        <f t="shared" si="2"/>
        <v>28.833333333333332</v>
      </c>
    </row>
    <row r="43" spans="1:15" x14ac:dyDescent="0.2">
      <c r="A43" s="64" t="s">
        <v>29</v>
      </c>
      <c r="B43" s="12"/>
      <c r="C43">
        <v>508</v>
      </c>
      <c r="D43">
        <v>519</v>
      </c>
      <c r="E43">
        <v>486</v>
      </c>
      <c r="F43">
        <v>300</v>
      </c>
      <c r="G43">
        <v>173</v>
      </c>
      <c r="H43">
        <v>162</v>
      </c>
      <c r="I43">
        <v>178</v>
      </c>
      <c r="J43">
        <v>158</v>
      </c>
      <c r="K43">
        <v>151</v>
      </c>
      <c r="L43">
        <v>169</v>
      </c>
      <c r="M43">
        <v>429</v>
      </c>
      <c r="N43">
        <v>475</v>
      </c>
      <c r="O43" s="63">
        <f t="shared" si="2"/>
        <v>309</v>
      </c>
    </row>
    <row r="44" spans="1:15" x14ac:dyDescent="0.2">
      <c r="A44" s="64" t="s">
        <v>20</v>
      </c>
      <c r="B44" s="12"/>
      <c r="C44">
        <v>26</v>
      </c>
      <c r="D44">
        <v>26</v>
      </c>
      <c r="E44">
        <v>27</v>
      </c>
      <c r="F44">
        <v>20</v>
      </c>
      <c r="G44">
        <v>11</v>
      </c>
      <c r="H44">
        <v>13</v>
      </c>
      <c r="I44">
        <v>11</v>
      </c>
      <c r="J44">
        <v>11</v>
      </c>
      <c r="K44">
        <v>10</v>
      </c>
      <c r="L44">
        <v>10</v>
      </c>
      <c r="M44">
        <v>29</v>
      </c>
      <c r="N44">
        <v>29</v>
      </c>
      <c r="O44" s="63">
        <f t="shared" si="2"/>
        <v>18.583333333333332</v>
      </c>
    </row>
    <row r="45" spans="1:15" x14ac:dyDescent="0.2">
      <c r="A45" s="50" t="s">
        <v>30</v>
      </c>
      <c r="B45" s="12"/>
      <c r="C45">
        <v>2210</v>
      </c>
      <c r="D45">
        <v>2216</v>
      </c>
      <c r="E45">
        <v>1909</v>
      </c>
      <c r="F45">
        <v>961</v>
      </c>
      <c r="G45">
        <v>293</v>
      </c>
      <c r="H45">
        <v>190</v>
      </c>
      <c r="I45">
        <v>163</v>
      </c>
      <c r="J45">
        <v>153</v>
      </c>
      <c r="K45">
        <v>167</v>
      </c>
      <c r="L45">
        <v>278</v>
      </c>
      <c r="M45">
        <v>2004</v>
      </c>
      <c r="N45">
        <v>2252</v>
      </c>
      <c r="O45" s="63">
        <f t="shared" si="2"/>
        <v>1066.3333333333333</v>
      </c>
    </row>
    <row r="46" spans="1:15" x14ac:dyDescent="0.2">
      <c r="A46" s="50" t="s">
        <v>57</v>
      </c>
      <c r="B46" s="12"/>
      <c r="C46">
        <v>20</v>
      </c>
      <c r="D46">
        <v>20</v>
      </c>
      <c r="E46">
        <v>18</v>
      </c>
      <c r="F46">
        <v>14</v>
      </c>
      <c r="G46">
        <v>6</v>
      </c>
      <c r="H46">
        <v>5</v>
      </c>
      <c r="I46">
        <v>4</v>
      </c>
      <c r="J46">
        <v>6</v>
      </c>
      <c r="K46">
        <v>4</v>
      </c>
      <c r="L46">
        <v>6</v>
      </c>
      <c r="M46">
        <v>20</v>
      </c>
      <c r="N46">
        <v>21</v>
      </c>
      <c r="O46" s="63">
        <f t="shared" si="2"/>
        <v>12</v>
      </c>
    </row>
    <row r="47" spans="1:15" x14ac:dyDescent="0.2">
      <c r="A47" s="60" t="s">
        <v>21</v>
      </c>
      <c r="B47" s="12"/>
      <c r="C47">
        <v>34</v>
      </c>
      <c r="D47">
        <v>37</v>
      </c>
      <c r="E47">
        <v>35</v>
      </c>
      <c r="F47">
        <v>31</v>
      </c>
      <c r="G47">
        <v>28</v>
      </c>
      <c r="H47">
        <v>26</v>
      </c>
      <c r="I47">
        <v>25</v>
      </c>
      <c r="J47">
        <v>22</v>
      </c>
      <c r="K47">
        <v>18</v>
      </c>
      <c r="L47">
        <v>17</v>
      </c>
      <c r="M47">
        <v>13</v>
      </c>
      <c r="N47">
        <v>11</v>
      </c>
      <c r="O47" s="63">
        <f t="shared" si="2"/>
        <v>24.75</v>
      </c>
    </row>
    <row r="48" spans="1:15" x14ac:dyDescent="0.2">
      <c r="A48" s="60" t="s">
        <v>58</v>
      </c>
      <c r="B48" s="12"/>
      <c r="C48">
        <v>6</v>
      </c>
      <c r="D48">
        <v>7</v>
      </c>
      <c r="E48">
        <v>6</v>
      </c>
      <c r="F48">
        <v>3</v>
      </c>
      <c r="G48">
        <v>2</v>
      </c>
      <c r="H48">
        <v>3</v>
      </c>
      <c r="I48">
        <v>1</v>
      </c>
      <c r="J48">
        <v>1</v>
      </c>
      <c r="K48">
        <v>1</v>
      </c>
      <c r="L48">
        <v>3</v>
      </c>
      <c r="M48">
        <v>14</v>
      </c>
      <c r="N48">
        <v>18</v>
      </c>
      <c r="O48" s="63">
        <f t="shared" si="2"/>
        <v>5.416666666666667</v>
      </c>
    </row>
    <row r="49" spans="1:15" x14ac:dyDescent="0.2">
      <c r="A49" s="60" t="s">
        <v>59</v>
      </c>
      <c r="B49" s="12"/>
      <c r="C49">
        <v>85</v>
      </c>
      <c r="D49">
        <v>90</v>
      </c>
      <c r="E49">
        <v>100</v>
      </c>
      <c r="F49">
        <v>87</v>
      </c>
      <c r="G49">
        <v>73</v>
      </c>
      <c r="H49">
        <v>98</v>
      </c>
      <c r="I49">
        <v>107</v>
      </c>
      <c r="J49">
        <v>96</v>
      </c>
      <c r="K49">
        <v>63</v>
      </c>
      <c r="L49">
        <v>48</v>
      </c>
      <c r="M49">
        <v>52</v>
      </c>
      <c r="N49">
        <v>64</v>
      </c>
      <c r="O49" s="63">
        <f t="shared" si="2"/>
        <v>80.25</v>
      </c>
    </row>
    <row r="50" spans="1:15" x14ac:dyDescent="0.2">
      <c r="A50" s="60" t="s">
        <v>60</v>
      </c>
      <c r="B50" s="12"/>
      <c r="C50">
        <v>36</v>
      </c>
      <c r="D50">
        <v>34</v>
      </c>
      <c r="E50">
        <v>26</v>
      </c>
      <c r="F50">
        <v>21</v>
      </c>
      <c r="G50">
        <v>11</v>
      </c>
      <c r="H50">
        <v>8</v>
      </c>
      <c r="I50">
        <v>10</v>
      </c>
      <c r="J50">
        <v>12</v>
      </c>
      <c r="K50">
        <v>9</v>
      </c>
      <c r="L50">
        <v>13</v>
      </c>
      <c r="M50">
        <v>22</v>
      </c>
      <c r="N50">
        <v>26</v>
      </c>
      <c r="O50" s="63">
        <f t="shared" si="2"/>
        <v>19</v>
      </c>
    </row>
    <row r="51" spans="1:15" x14ac:dyDescent="0.2">
      <c r="A51" s="60" t="s">
        <v>61</v>
      </c>
      <c r="B51" s="12"/>
      <c r="C51">
        <v>304</v>
      </c>
      <c r="D51">
        <v>301</v>
      </c>
      <c r="E51">
        <v>278</v>
      </c>
      <c r="F51">
        <v>175</v>
      </c>
      <c r="G51">
        <v>110</v>
      </c>
      <c r="H51">
        <v>164</v>
      </c>
      <c r="I51">
        <v>198</v>
      </c>
      <c r="J51">
        <v>182</v>
      </c>
      <c r="K51">
        <v>93</v>
      </c>
      <c r="L51">
        <v>96</v>
      </c>
      <c r="M51">
        <v>251</v>
      </c>
      <c r="N51">
        <v>277</v>
      </c>
      <c r="O51" s="63">
        <f t="shared" si="2"/>
        <v>202.41666666666666</v>
      </c>
    </row>
    <row r="52" spans="1:15" x14ac:dyDescent="0.2">
      <c r="A52" s="64" t="s">
        <v>62</v>
      </c>
      <c r="B52" s="12"/>
      <c r="C52">
        <v>72</v>
      </c>
      <c r="D52">
        <v>68</v>
      </c>
      <c r="E52">
        <v>65</v>
      </c>
      <c r="F52">
        <v>54</v>
      </c>
      <c r="G52">
        <v>55</v>
      </c>
      <c r="H52">
        <v>59</v>
      </c>
      <c r="I52">
        <v>65</v>
      </c>
      <c r="J52">
        <v>59</v>
      </c>
      <c r="K52">
        <v>47</v>
      </c>
      <c r="L52">
        <v>46</v>
      </c>
      <c r="M52">
        <v>57</v>
      </c>
      <c r="N52">
        <v>61</v>
      </c>
      <c r="O52" s="63">
        <f t="shared" si="2"/>
        <v>59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3416</v>
      </c>
      <c r="D54" s="66">
        <f t="shared" ref="D54:N54" si="3">SUM(D37:D53)</f>
        <v>3438</v>
      </c>
      <c r="E54" s="66">
        <f t="shared" si="3"/>
        <v>3060</v>
      </c>
      <c r="F54" s="66">
        <f t="shared" si="3"/>
        <v>1756</v>
      </c>
      <c r="G54" s="66">
        <f t="shared" si="3"/>
        <v>839</v>
      </c>
      <c r="H54" s="66">
        <f t="shared" si="3"/>
        <v>791</v>
      </c>
      <c r="I54" s="66">
        <f t="shared" si="3"/>
        <v>820</v>
      </c>
      <c r="J54" s="66">
        <f t="shared" si="3"/>
        <v>760</v>
      </c>
      <c r="K54" s="66">
        <f t="shared" si="3"/>
        <v>623</v>
      </c>
      <c r="L54" s="66">
        <f t="shared" si="3"/>
        <v>755</v>
      </c>
      <c r="M54" s="66">
        <f t="shared" si="3"/>
        <v>2976</v>
      </c>
      <c r="N54" s="66">
        <f t="shared" si="3"/>
        <v>3322</v>
      </c>
      <c r="O54" s="67">
        <f>SUM(C54:N54)/12</f>
        <v>1879.6666666666667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0.54946115489786074</v>
      </c>
      <c r="D56" s="76">
        <f t="shared" si="4"/>
        <v>0.55016802688430144</v>
      </c>
      <c r="E56" s="76">
        <f t="shared" si="4"/>
        <v>0.54868208714362565</v>
      </c>
      <c r="F56" s="76">
        <f t="shared" si="4"/>
        <v>0.52859723058398556</v>
      </c>
      <c r="G56" s="76">
        <f t="shared" si="4"/>
        <v>0.46662958843159064</v>
      </c>
      <c r="H56" s="76">
        <f t="shared" si="4"/>
        <v>0.48468137254901961</v>
      </c>
      <c r="I56" s="76">
        <f t="shared" si="4"/>
        <v>0.49727107337780474</v>
      </c>
      <c r="J56" s="76">
        <f t="shared" si="4"/>
        <v>0.49063912201420273</v>
      </c>
      <c r="K56" s="76">
        <f t="shared" si="4"/>
        <v>0.44341637010676155</v>
      </c>
      <c r="L56" s="76">
        <f t="shared" si="4"/>
        <v>0.46036585365853661</v>
      </c>
      <c r="M56" s="76">
        <f t="shared" si="4"/>
        <v>0.5500924214417745</v>
      </c>
      <c r="N56" s="76">
        <f t="shared" si="4"/>
        <v>0.55850706119704108</v>
      </c>
      <c r="O56" s="77">
        <f t="shared" si="4"/>
        <v>0.53203132370978401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8" zoomScaleNormal="78" workbookViewId="0">
      <selection activeCell="P29" sqref="P29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16" x14ac:dyDescent="0.2">
      <c r="A1" s="2" t="s">
        <v>39</v>
      </c>
      <c r="B1" s="4" t="s">
        <v>73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5" thickBot="1" x14ac:dyDescent="0.25">
      <c r="A3" t="s">
        <v>32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16" x14ac:dyDescent="0.2">
      <c r="A7" s="60" t="s">
        <v>54</v>
      </c>
      <c r="B7" s="12"/>
      <c r="C7" s="42">
        <v>9</v>
      </c>
      <c r="D7" s="42">
        <v>12</v>
      </c>
      <c r="E7" s="42">
        <v>13</v>
      </c>
      <c r="F7" s="42">
        <v>13</v>
      </c>
      <c r="G7" s="42">
        <v>12</v>
      </c>
      <c r="H7" s="42">
        <v>10</v>
      </c>
      <c r="I7" s="42">
        <v>9</v>
      </c>
      <c r="J7" s="42">
        <v>10</v>
      </c>
      <c r="K7" s="42">
        <v>10</v>
      </c>
      <c r="L7" s="42">
        <v>10</v>
      </c>
      <c r="M7" s="42">
        <v>9</v>
      </c>
      <c r="N7" s="42">
        <v>11</v>
      </c>
      <c r="O7" s="63">
        <f>SUM(C7:N7)/12</f>
        <v>10.666666666666666</v>
      </c>
    </row>
    <row r="8" spans="1:16" x14ac:dyDescent="0.2">
      <c r="A8" s="60" t="s">
        <v>55</v>
      </c>
      <c r="B8" s="12"/>
      <c r="C8" s="42">
        <v>2</v>
      </c>
      <c r="D8" s="42">
        <v>2</v>
      </c>
      <c r="E8" s="42">
        <v>2</v>
      </c>
      <c r="F8" s="42">
        <v>2</v>
      </c>
      <c r="G8" s="42">
        <v>2</v>
      </c>
      <c r="H8" s="42">
        <v>2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63">
        <f t="shared" ref="O8:O22" si="0">SUM(C8:N8)/12</f>
        <v>1.5</v>
      </c>
    </row>
    <row r="9" spans="1:16" x14ac:dyDescent="0.2">
      <c r="A9" s="64" t="s">
        <v>18</v>
      </c>
      <c r="B9" s="12"/>
      <c r="C9" s="42">
        <v>198</v>
      </c>
      <c r="D9" s="42">
        <v>203</v>
      </c>
      <c r="E9" s="42">
        <v>209</v>
      </c>
      <c r="F9" s="42">
        <v>177</v>
      </c>
      <c r="G9" s="42">
        <v>153</v>
      </c>
      <c r="H9" s="42">
        <v>132</v>
      </c>
      <c r="I9" s="42">
        <v>132</v>
      </c>
      <c r="J9" s="42">
        <v>126</v>
      </c>
      <c r="K9" s="42">
        <v>138</v>
      </c>
      <c r="L9" s="42">
        <v>159</v>
      </c>
      <c r="M9" s="42">
        <v>167</v>
      </c>
      <c r="N9" s="42">
        <v>183</v>
      </c>
      <c r="O9" s="63">
        <f t="shared" si="0"/>
        <v>164.75</v>
      </c>
    </row>
    <row r="10" spans="1:16" x14ac:dyDescent="0.2">
      <c r="A10" s="64" t="s">
        <v>19</v>
      </c>
      <c r="B10" s="12"/>
      <c r="C10" s="42">
        <v>2</v>
      </c>
      <c r="D10" s="42">
        <v>2</v>
      </c>
      <c r="E10" s="42">
        <v>2</v>
      </c>
      <c r="F10" s="42">
        <v>2</v>
      </c>
      <c r="G10" s="42">
        <v>2</v>
      </c>
      <c r="H10" s="42">
        <v>1</v>
      </c>
      <c r="I10" s="42">
        <v>1</v>
      </c>
      <c r="J10" s="42">
        <v>1</v>
      </c>
      <c r="K10" s="42">
        <v>0</v>
      </c>
      <c r="L10" s="42">
        <v>0</v>
      </c>
      <c r="M10" s="42">
        <v>1</v>
      </c>
      <c r="N10" s="42">
        <v>1</v>
      </c>
      <c r="O10" s="63">
        <f t="shared" si="0"/>
        <v>1.25</v>
      </c>
    </row>
    <row r="11" spans="1:16" x14ac:dyDescent="0.2">
      <c r="A11" s="50" t="s">
        <v>56</v>
      </c>
      <c r="B11" s="12"/>
      <c r="C11" s="42">
        <v>4</v>
      </c>
      <c r="D11" s="42">
        <v>4</v>
      </c>
      <c r="E11" s="42">
        <v>4</v>
      </c>
      <c r="F11" s="42">
        <v>5</v>
      </c>
      <c r="G11" s="42">
        <v>5</v>
      </c>
      <c r="H11" s="42">
        <v>3</v>
      </c>
      <c r="I11" s="42">
        <v>3</v>
      </c>
      <c r="J11" s="42">
        <v>3</v>
      </c>
      <c r="K11" s="42">
        <v>4</v>
      </c>
      <c r="L11" s="42">
        <v>4</v>
      </c>
      <c r="M11" s="42">
        <v>4</v>
      </c>
      <c r="N11" s="42">
        <v>4</v>
      </c>
      <c r="O11" s="63">
        <f t="shared" si="0"/>
        <v>3.9166666666666665</v>
      </c>
    </row>
    <row r="12" spans="1:16" x14ac:dyDescent="0.2">
      <c r="A12" s="50" t="s">
        <v>33</v>
      </c>
      <c r="B12" s="12"/>
      <c r="C12" s="42">
        <v>451</v>
      </c>
      <c r="D12" s="42">
        <v>424</v>
      </c>
      <c r="E12" s="42">
        <v>436</v>
      </c>
      <c r="F12" s="42">
        <v>398</v>
      </c>
      <c r="G12" s="42">
        <v>378</v>
      </c>
      <c r="H12" s="42">
        <v>384</v>
      </c>
      <c r="I12" s="42">
        <v>380</v>
      </c>
      <c r="J12" s="42">
        <v>371</v>
      </c>
      <c r="K12" s="42">
        <v>381</v>
      </c>
      <c r="L12" s="42">
        <v>378</v>
      </c>
      <c r="M12" s="42">
        <v>359</v>
      </c>
      <c r="N12" s="42">
        <v>348</v>
      </c>
      <c r="O12" s="63">
        <f t="shared" si="0"/>
        <v>390.66666666666669</v>
      </c>
    </row>
    <row r="13" spans="1:16" x14ac:dyDescent="0.2">
      <c r="A13" s="64" t="s">
        <v>29</v>
      </c>
      <c r="B13" s="12"/>
      <c r="C13" s="42">
        <v>669</v>
      </c>
      <c r="D13" s="42">
        <v>678</v>
      </c>
      <c r="E13" s="42">
        <v>641</v>
      </c>
      <c r="F13" s="42">
        <v>426</v>
      </c>
      <c r="G13" s="42">
        <v>280</v>
      </c>
      <c r="H13" s="42">
        <v>259</v>
      </c>
      <c r="I13" s="42">
        <v>252</v>
      </c>
      <c r="J13" s="42">
        <v>236</v>
      </c>
      <c r="K13" s="42">
        <v>257</v>
      </c>
      <c r="L13" s="42">
        <v>295</v>
      </c>
      <c r="M13" s="42">
        <v>573</v>
      </c>
      <c r="N13" s="42">
        <v>626</v>
      </c>
      <c r="O13" s="63">
        <f t="shared" si="0"/>
        <v>432.66666666666669</v>
      </c>
    </row>
    <row r="14" spans="1:16" x14ac:dyDescent="0.2">
      <c r="A14" s="64" t="s">
        <v>20</v>
      </c>
      <c r="B14" s="12"/>
      <c r="C14" s="42">
        <v>128</v>
      </c>
      <c r="D14" s="42">
        <v>132</v>
      </c>
      <c r="E14" s="42">
        <v>128</v>
      </c>
      <c r="F14" s="42">
        <v>86</v>
      </c>
      <c r="G14" s="42">
        <v>46</v>
      </c>
      <c r="H14" s="42">
        <v>32</v>
      </c>
      <c r="I14" s="42">
        <v>28</v>
      </c>
      <c r="J14" s="42">
        <v>26</v>
      </c>
      <c r="K14" s="42">
        <v>26</v>
      </c>
      <c r="L14" s="42">
        <v>26</v>
      </c>
      <c r="M14" s="42">
        <v>125</v>
      </c>
      <c r="N14" s="42">
        <v>147</v>
      </c>
      <c r="O14" s="63">
        <f t="shared" si="0"/>
        <v>77.5</v>
      </c>
    </row>
    <row r="15" spans="1:16" x14ac:dyDescent="0.2">
      <c r="A15" s="50" t="s">
        <v>30</v>
      </c>
      <c r="B15" s="12"/>
      <c r="C15" s="42">
        <v>3423</v>
      </c>
      <c r="D15" s="42">
        <v>3407</v>
      </c>
      <c r="E15" s="42">
        <v>3089</v>
      </c>
      <c r="F15" s="42">
        <v>1371</v>
      </c>
      <c r="G15" s="42">
        <v>533</v>
      </c>
      <c r="H15" s="42">
        <v>380</v>
      </c>
      <c r="I15" s="42">
        <v>331</v>
      </c>
      <c r="J15" s="42">
        <v>311</v>
      </c>
      <c r="K15" s="42">
        <v>341</v>
      </c>
      <c r="L15" s="42">
        <v>593</v>
      </c>
      <c r="M15" s="42">
        <v>3338</v>
      </c>
      <c r="N15" s="42">
        <v>3703</v>
      </c>
      <c r="O15" s="63">
        <f t="shared" si="0"/>
        <v>1735</v>
      </c>
    </row>
    <row r="16" spans="1:16" x14ac:dyDescent="0.2">
      <c r="A16" s="50" t="s">
        <v>57</v>
      </c>
      <c r="B16" s="12"/>
      <c r="C16" s="42">
        <v>37</v>
      </c>
      <c r="D16" s="42">
        <v>34</v>
      </c>
      <c r="E16" s="42">
        <v>27</v>
      </c>
      <c r="F16" s="42">
        <v>20</v>
      </c>
      <c r="G16" s="42">
        <v>12</v>
      </c>
      <c r="H16" s="42">
        <v>11</v>
      </c>
      <c r="I16" s="42">
        <v>16</v>
      </c>
      <c r="J16" s="42">
        <v>15</v>
      </c>
      <c r="K16" s="42">
        <v>17</v>
      </c>
      <c r="L16" s="42">
        <v>13</v>
      </c>
      <c r="M16" s="42">
        <v>36</v>
      </c>
      <c r="N16" s="42">
        <v>36</v>
      </c>
      <c r="O16" s="63">
        <f t="shared" si="0"/>
        <v>22.833333333333332</v>
      </c>
    </row>
    <row r="17" spans="1:16" x14ac:dyDescent="0.2">
      <c r="A17" s="60" t="s">
        <v>21</v>
      </c>
      <c r="B17" s="12"/>
      <c r="C17" s="42">
        <v>84</v>
      </c>
      <c r="D17" s="42">
        <v>86</v>
      </c>
      <c r="E17" s="42">
        <v>84</v>
      </c>
      <c r="F17" s="42">
        <v>77</v>
      </c>
      <c r="G17" s="42">
        <v>73</v>
      </c>
      <c r="H17" s="42">
        <v>72</v>
      </c>
      <c r="I17" s="42">
        <v>77</v>
      </c>
      <c r="J17" s="42">
        <v>77</v>
      </c>
      <c r="K17" s="42">
        <v>75</v>
      </c>
      <c r="L17" s="42">
        <v>69</v>
      </c>
      <c r="M17" s="42">
        <v>63</v>
      </c>
      <c r="N17" s="42">
        <v>63</v>
      </c>
      <c r="O17" s="63">
        <f t="shared" si="0"/>
        <v>75</v>
      </c>
    </row>
    <row r="18" spans="1:16" x14ac:dyDescent="0.2">
      <c r="A18" s="60" t="s">
        <v>58</v>
      </c>
      <c r="B18" s="12"/>
      <c r="C18" s="42">
        <v>12</v>
      </c>
      <c r="D18" s="42">
        <v>13</v>
      </c>
      <c r="E18" s="42">
        <v>11</v>
      </c>
      <c r="F18" s="42">
        <v>9</v>
      </c>
      <c r="G18" s="42">
        <v>8</v>
      </c>
      <c r="H18" s="42">
        <v>7</v>
      </c>
      <c r="I18" s="42">
        <v>8</v>
      </c>
      <c r="J18" s="42">
        <v>6</v>
      </c>
      <c r="K18" s="42">
        <v>7</v>
      </c>
      <c r="L18" s="42">
        <v>9</v>
      </c>
      <c r="M18" s="42">
        <v>15</v>
      </c>
      <c r="N18" s="42">
        <v>11</v>
      </c>
      <c r="O18" s="63">
        <f t="shared" si="0"/>
        <v>9.6666666666666661</v>
      </c>
    </row>
    <row r="19" spans="1:16" x14ac:dyDescent="0.2">
      <c r="A19" s="60" t="s">
        <v>59</v>
      </c>
      <c r="B19" s="12"/>
      <c r="C19" s="42">
        <v>187</v>
      </c>
      <c r="D19" s="42">
        <v>183</v>
      </c>
      <c r="E19" s="42">
        <v>193</v>
      </c>
      <c r="F19" s="42">
        <v>168</v>
      </c>
      <c r="G19" s="42">
        <v>123</v>
      </c>
      <c r="H19" s="42">
        <v>131</v>
      </c>
      <c r="I19" s="42">
        <v>130</v>
      </c>
      <c r="J19" s="42">
        <v>128</v>
      </c>
      <c r="K19" s="42">
        <v>111</v>
      </c>
      <c r="L19" s="42">
        <v>111</v>
      </c>
      <c r="M19" s="42">
        <v>174</v>
      </c>
      <c r="N19" s="42">
        <v>198</v>
      </c>
      <c r="O19" s="63">
        <f t="shared" si="0"/>
        <v>153.08333333333334</v>
      </c>
    </row>
    <row r="20" spans="1:16" ht="15" x14ac:dyDescent="0.25">
      <c r="A20" s="60" t="s">
        <v>60</v>
      </c>
      <c r="B20" s="12"/>
      <c r="C20" s="42">
        <v>52</v>
      </c>
      <c r="D20" s="42">
        <v>42</v>
      </c>
      <c r="E20" s="42">
        <v>43</v>
      </c>
      <c r="F20" s="42">
        <v>33</v>
      </c>
      <c r="G20" s="42">
        <v>22</v>
      </c>
      <c r="H20" s="42">
        <v>18</v>
      </c>
      <c r="I20" s="42">
        <v>18</v>
      </c>
      <c r="J20" s="42">
        <v>18</v>
      </c>
      <c r="K20" s="42">
        <v>21</v>
      </c>
      <c r="L20" s="42">
        <v>24</v>
      </c>
      <c r="M20" s="42">
        <v>39</v>
      </c>
      <c r="N20" s="42">
        <v>45</v>
      </c>
      <c r="O20" s="63">
        <f t="shared" si="0"/>
        <v>31.25</v>
      </c>
      <c r="P20" s="46"/>
    </row>
    <row r="21" spans="1:16" x14ac:dyDescent="0.2">
      <c r="A21" s="60" t="s">
        <v>61</v>
      </c>
      <c r="B21" s="12"/>
      <c r="C21" s="42">
        <v>464</v>
      </c>
      <c r="D21" s="42">
        <v>482</v>
      </c>
      <c r="E21" s="42">
        <v>450</v>
      </c>
      <c r="F21" s="42">
        <v>305</v>
      </c>
      <c r="G21" s="42">
        <v>194</v>
      </c>
      <c r="H21" s="42">
        <v>286</v>
      </c>
      <c r="I21" s="42">
        <v>315</v>
      </c>
      <c r="J21" s="42">
        <v>302</v>
      </c>
      <c r="K21" s="42">
        <v>222</v>
      </c>
      <c r="L21" s="42">
        <v>199</v>
      </c>
      <c r="M21" s="42">
        <v>429</v>
      </c>
      <c r="N21" s="42">
        <v>471</v>
      </c>
      <c r="O21" s="63">
        <f t="shared" si="0"/>
        <v>343.25</v>
      </c>
    </row>
    <row r="22" spans="1:16" x14ac:dyDescent="0.2">
      <c r="A22" s="64" t="s">
        <v>62</v>
      </c>
      <c r="B22" s="12"/>
      <c r="C22" s="42">
        <v>189</v>
      </c>
      <c r="D22" s="42">
        <v>199</v>
      </c>
      <c r="E22" s="42">
        <v>212</v>
      </c>
      <c r="F22" s="42">
        <v>191</v>
      </c>
      <c r="G22" s="42">
        <v>166</v>
      </c>
      <c r="H22" s="42">
        <v>142</v>
      </c>
      <c r="I22" s="42">
        <v>155</v>
      </c>
      <c r="J22" s="42">
        <v>145</v>
      </c>
      <c r="K22" s="42">
        <v>138</v>
      </c>
      <c r="L22" s="42">
        <v>129</v>
      </c>
      <c r="M22" s="42">
        <v>122</v>
      </c>
      <c r="N22" s="42">
        <v>121</v>
      </c>
      <c r="O22" s="63">
        <f t="shared" si="0"/>
        <v>159.08333333333334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5911</v>
      </c>
      <c r="D25" s="62">
        <f t="shared" ref="D25:N25" si="1">SUM(D7:D22)</f>
        <v>5903</v>
      </c>
      <c r="E25" s="62">
        <f t="shared" si="1"/>
        <v>5544</v>
      </c>
      <c r="F25" s="62">
        <f t="shared" si="1"/>
        <v>3283</v>
      </c>
      <c r="G25" s="80">
        <f t="shared" si="1"/>
        <v>2009</v>
      </c>
      <c r="H25" s="62">
        <f t="shared" si="1"/>
        <v>1870</v>
      </c>
      <c r="I25" s="62">
        <f t="shared" si="1"/>
        <v>1856</v>
      </c>
      <c r="J25" s="62">
        <f t="shared" si="1"/>
        <v>1776</v>
      </c>
      <c r="K25" s="62">
        <f t="shared" si="1"/>
        <v>1749</v>
      </c>
      <c r="L25" s="62">
        <f t="shared" si="1"/>
        <v>2020</v>
      </c>
      <c r="M25" s="62">
        <f t="shared" si="1"/>
        <v>5455</v>
      </c>
      <c r="N25" s="62">
        <f t="shared" si="1"/>
        <v>5969</v>
      </c>
      <c r="O25" s="63">
        <f>SUM(C25:N25)/12</f>
        <v>3612.0833333333335</v>
      </c>
    </row>
    <row r="26" spans="1:16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</row>
    <row r="27" spans="1:16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74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71</v>
      </c>
    </row>
    <row r="37" spans="1:15" x14ac:dyDescent="0.2">
      <c r="A37" s="60" t="s">
        <v>54</v>
      </c>
      <c r="B37" s="12"/>
      <c r="C37" s="42">
        <v>5</v>
      </c>
      <c r="D37" s="42">
        <v>6</v>
      </c>
      <c r="E37" s="42">
        <v>6</v>
      </c>
      <c r="F37" s="42">
        <v>5</v>
      </c>
      <c r="G37" s="42">
        <v>5</v>
      </c>
      <c r="H37" s="42">
        <v>5</v>
      </c>
      <c r="I37" s="42">
        <v>4</v>
      </c>
      <c r="J37" s="42">
        <v>4</v>
      </c>
      <c r="K37" s="42">
        <v>4</v>
      </c>
      <c r="L37" s="42">
        <v>5</v>
      </c>
      <c r="M37" s="42">
        <v>4</v>
      </c>
      <c r="N37" s="42">
        <v>5</v>
      </c>
      <c r="O37" s="63">
        <f>SUM(C37:N37)/12</f>
        <v>4.833333333333333</v>
      </c>
    </row>
    <row r="38" spans="1:15" x14ac:dyDescent="0.2">
      <c r="A38" s="60" t="s">
        <v>55</v>
      </c>
      <c r="B38" s="12"/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63">
        <f t="shared" ref="O38:O52" si="2">SUM(C38:N38)/12</f>
        <v>0</v>
      </c>
    </row>
    <row r="39" spans="1:15" x14ac:dyDescent="0.2">
      <c r="A39" s="64" t="s">
        <v>18</v>
      </c>
      <c r="B39" s="12"/>
      <c r="C39" s="42">
        <v>76</v>
      </c>
      <c r="D39" s="42">
        <v>79</v>
      </c>
      <c r="E39" s="42">
        <v>83</v>
      </c>
      <c r="F39" s="42">
        <v>68</v>
      </c>
      <c r="G39" s="42">
        <v>52</v>
      </c>
      <c r="H39" s="42">
        <v>39</v>
      </c>
      <c r="I39" s="42">
        <v>41</v>
      </c>
      <c r="J39" s="42">
        <v>42</v>
      </c>
      <c r="K39" s="42">
        <v>45</v>
      </c>
      <c r="L39" s="42">
        <v>51</v>
      </c>
      <c r="M39" s="42">
        <v>57</v>
      </c>
      <c r="N39" s="42">
        <v>69</v>
      </c>
      <c r="O39" s="63">
        <f t="shared" si="2"/>
        <v>58.5</v>
      </c>
    </row>
    <row r="40" spans="1:15" x14ac:dyDescent="0.2">
      <c r="A40" s="64" t="s">
        <v>19</v>
      </c>
      <c r="B40" s="12"/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78">
        <v>0</v>
      </c>
      <c r="N40" s="42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 s="42">
        <v>2</v>
      </c>
      <c r="D41" s="42">
        <v>2</v>
      </c>
      <c r="E41" s="42">
        <v>2</v>
      </c>
      <c r="F41" s="42">
        <v>2</v>
      </c>
      <c r="G41" s="42">
        <v>2</v>
      </c>
      <c r="H41" s="42">
        <v>0</v>
      </c>
      <c r="I41" s="42">
        <v>0</v>
      </c>
      <c r="J41" s="42">
        <v>0</v>
      </c>
      <c r="K41" s="42">
        <v>1</v>
      </c>
      <c r="L41" s="42">
        <v>0</v>
      </c>
      <c r="M41" s="42">
        <v>0</v>
      </c>
      <c r="N41" s="42">
        <v>0</v>
      </c>
      <c r="O41" s="63">
        <f t="shared" si="2"/>
        <v>0.91666666666666663</v>
      </c>
    </row>
    <row r="42" spans="1:15" x14ac:dyDescent="0.2">
      <c r="A42" s="50" t="s">
        <v>33</v>
      </c>
      <c r="B42" s="12"/>
      <c r="C42" s="42">
        <v>48</v>
      </c>
      <c r="D42" s="42">
        <v>49</v>
      </c>
      <c r="E42" s="42">
        <v>55</v>
      </c>
      <c r="F42" s="42">
        <v>46</v>
      </c>
      <c r="G42" s="42">
        <v>44</v>
      </c>
      <c r="H42" s="42">
        <v>39</v>
      </c>
      <c r="I42" s="42">
        <v>38</v>
      </c>
      <c r="J42" s="42">
        <v>35</v>
      </c>
      <c r="K42" s="42">
        <v>36</v>
      </c>
      <c r="L42" s="42">
        <v>35</v>
      </c>
      <c r="M42" s="42">
        <v>34</v>
      </c>
      <c r="N42" s="42">
        <v>36</v>
      </c>
      <c r="O42" s="63">
        <f t="shared" si="2"/>
        <v>41.25</v>
      </c>
    </row>
    <row r="43" spans="1:15" x14ac:dyDescent="0.2">
      <c r="A43" s="64" t="s">
        <v>29</v>
      </c>
      <c r="B43" s="12"/>
      <c r="C43" s="42">
        <v>491</v>
      </c>
      <c r="D43" s="42">
        <v>505</v>
      </c>
      <c r="E43" s="42">
        <v>482</v>
      </c>
      <c r="F43" s="42">
        <v>308</v>
      </c>
      <c r="G43" s="42">
        <v>185</v>
      </c>
      <c r="H43" s="42">
        <v>166</v>
      </c>
      <c r="I43" s="42">
        <v>164</v>
      </c>
      <c r="J43" s="42">
        <v>152</v>
      </c>
      <c r="K43" s="42">
        <v>171</v>
      </c>
      <c r="L43" s="42">
        <v>196</v>
      </c>
      <c r="M43" s="42">
        <v>417</v>
      </c>
      <c r="N43" s="42">
        <v>454</v>
      </c>
      <c r="O43" s="63">
        <f t="shared" si="2"/>
        <v>307.58333333333331</v>
      </c>
    </row>
    <row r="44" spans="1:15" x14ac:dyDescent="0.2">
      <c r="A44" s="64" t="s">
        <v>20</v>
      </c>
      <c r="B44" s="12"/>
      <c r="C44" s="42">
        <v>21</v>
      </c>
      <c r="D44" s="42">
        <v>21</v>
      </c>
      <c r="E44" s="42">
        <v>20</v>
      </c>
      <c r="F44" s="42">
        <v>12</v>
      </c>
      <c r="G44" s="42">
        <v>8</v>
      </c>
      <c r="H44" s="42">
        <v>9</v>
      </c>
      <c r="I44" s="42">
        <v>10</v>
      </c>
      <c r="J44" s="42">
        <v>13</v>
      </c>
      <c r="K44" s="42">
        <v>10</v>
      </c>
      <c r="L44" s="42">
        <v>10</v>
      </c>
      <c r="M44" s="42">
        <v>24</v>
      </c>
      <c r="N44" s="42">
        <v>26</v>
      </c>
      <c r="O44" s="63">
        <f t="shared" si="2"/>
        <v>15.333333333333334</v>
      </c>
    </row>
    <row r="45" spans="1:15" x14ac:dyDescent="0.2">
      <c r="A45" s="50" t="s">
        <v>30</v>
      </c>
      <c r="B45" s="12"/>
      <c r="C45" s="42">
        <v>2027</v>
      </c>
      <c r="D45" s="42">
        <v>2054</v>
      </c>
      <c r="E45" s="42">
        <v>1862</v>
      </c>
      <c r="F45" s="42">
        <v>861</v>
      </c>
      <c r="G45" s="42">
        <v>331</v>
      </c>
      <c r="H45" s="42">
        <v>248</v>
      </c>
      <c r="I45" s="42">
        <v>210</v>
      </c>
      <c r="J45" s="42">
        <v>186</v>
      </c>
      <c r="K45" s="42">
        <v>196</v>
      </c>
      <c r="L45" s="42">
        <v>351</v>
      </c>
      <c r="M45" s="42">
        <v>1917</v>
      </c>
      <c r="N45" s="42">
        <v>2130</v>
      </c>
      <c r="O45" s="63">
        <f t="shared" si="2"/>
        <v>1031.0833333333333</v>
      </c>
    </row>
    <row r="46" spans="1:15" x14ac:dyDescent="0.2">
      <c r="A46" s="50" t="s">
        <v>57</v>
      </c>
      <c r="B46" s="12"/>
      <c r="C46" s="42">
        <v>24</v>
      </c>
      <c r="D46" s="42">
        <v>24</v>
      </c>
      <c r="E46" s="42">
        <v>19</v>
      </c>
      <c r="F46" s="42">
        <v>16</v>
      </c>
      <c r="G46" s="42">
        <v>9</v>
      </c>
      <c r="H46" s="42">
        <v>7</v>
      </c>
      <c r="I46" s="42">
        <v>7</v>
      </c>
      <c r="J46" s="42">
        <v>7</v>
      </c>
      <c r="K46" s="42">
        <v>7</v>
      </c>
      <c r="L46" s="42">
        <v>5</v>
      </c>
      <c r="M46" s="42">
        <v>18</v>
      </c>
      <c r="N46" s="42">
        <v>19</v>
      </c>
      <c r="O46" s="63">
        <f t="shared" si="2"/>
        <v>13.5</v>
      </c>
    </row>
    <row r="47" spans="1:15" x14ac:dyDescent="0.2">
      <c r="A47" s="60" t="s">
        <v>21</v>
      </c>
      <c r="B47" s="12"/>
      <c r="C47" s="42">
        <v>47</v>
      </c>
      <c r="D47" s="42">
        <v>49</v>
      </c>
      <c r="E47" s="42">
        <v>47</v>
      </c>
      <c r="F47" s="42">
        <v>42</v>
      </c>
      <c r="G47" s="42">
        <v>45</v>
      </c>
      <c r="H47" s="42">
        <v>45</v>
      </c>
      <c r="I47" s="42">
        <v>44</v>
      </c>
      <c r="J47" s="42">
        <v>46</v>
      </c>
      <c r="K47" s="42">
        <v>44</v>
      </c>
      <c r="L47" s="42">
        <v>40</v>
      </c>
      <c r="M47" s="42">
        <v>35</v>
      </c>
      <c r="N47" s="42">
        <v>35</v>
      </c>
      <c r="O47" s="63">
        <f t="shared" si="2"/>
        <v>43.25</v>
      </c>
    </row>
    <row r="48" spans="1:15" x14ac:dyDescent="0.2">
      <c r="A48" s="60" t="s">
        <v>58</v>
      </c>
      <c r="B48" s="12"/>
      <c r="C48" s="42">
        <v>9</v>
      </c>
      <c r="D48" s="42">
        <v>9</v>
      </c>
      <c r="E48" s="42">
        <v>8</v>
      </c>
      <c r="F48" s="42">
        <v>6</v>
      </c>
      <c r="G48" s="42">
        <v>3</v>
      </c>
      <c r="H48" s="42">
        <v>2</v>
      </c>
      <c r="I48" s="42">
        <v>2</v>
      </c>
      <c r="J48" s="42">
        <v>1</v>
      </c>
      <c r="K48" s="42">
        <v>1</v>
      </c>
      <c r="L48" s="42">
        <v>3</v>
      </c>
      <c r="M48" s="42">
        <v>8</v>
      </c>
      <c r="N48" s="42">
        <v>6</v>
      </c>
      <c r="O48" s="63">
        <f t="shared" si="2"/>
        <v>4.833333333333333</v>
      </c>
    </row>
    <row r="49" spans="1:15" x14ac:dyDescent="0.2">
      <c r="A49" s="60" t="s">
        <v>59</v>
      </c>
      <c r="B49" s="12"/>
      <c r="C49" s="42">
        <v>65</v>
      </c>
      <c r="D49" s="42">
        <v>60</v>
      </c>
      <c r="E49" s="42">
        <v>66</v>
      </c>
      <c r="F49" s="42">
        <v>61</v>
      </c>
      <c r="G49" s="42">
        <v>58</v>
      </c>
      <c r="H49" s="42">
        <v>79</v>
      </c>
      <c r="I49" s="42">
        <v>89</v>
      </c>
      <c r="J49" s="42">
        <v>86</v>
      </c>
      <c r="K49" s="42">
        <v>67</v>
      </c>
      <c r="L49" s="42">
        <v>57</v>
      </c>
      <c r="M49" s="42">
        <v>72</v>
      </c>
      <c r="N49" s="42">
        <v>82</v>
      </c>
      <c r="O49" s="63">
        <f t="shared" si="2"/>
        <v>70.166666666666671</v>
      </c>
    </row>
    <row r="50" spans="1:15" x14ac:dyDescent="0.2">
      <c r="A50" s="60" t="s">
        <v>60</v>
      </c>
      <c r="B50" s="12"/>
      <c r="C50" s="42">
        <v>28</v>
      </c>
      <c r="D50" s="42">
        <v>30</v>
      </c>
      <c r="E50" s="42">
        <v>29</v>
      </c>
      <c r="F50" s="42">
        <v>24</v>
      </c>
      <c r="G50" s="42">
        <v>18</v>
      </c>
      <c r="H50" s="42">
        <v>15</v>
      </c>
      <c r="I50" s="42">
        <v>15</v>
      </c>
      <c r="J50" s="42">
        <v>15</v>
      </c>
      <c r="K50" s="42">
        <v>17</v>
      </c>
      <c r="L50" s="42">
        <v>17</v>
      </c>
      <c r="M50" s="42">
        <v>29</v>
      </c>
      <c r="N50" s="42">
        <v>32</v>
      </c>
      <c r="O50" s="63">
        <f t="shared" si="2"/>
        <v>22.416666666666668</v>
      </c>
    </row>
    <row r="51" spans="1:15" x14ac:dyDescent="0.2">
      <c r="A51" s="60" t="s">
        <v>61</v>
      </c>
      <c r="B51" s="12"/>
      <c r="C51" s="42">
        <v>284</v>
      </c>
      <c r="D51" s="42">
        <v>293</v>
      </c>
      <c r="E51" s="42">
        <v>283</v>
      </c>
      <c r="F51" s="42">
        <v>186</v>
      </c>
      <c r="G51" s="42">
        <v>120</v>
      </c>
      <c r="H51" s="42">
        <v>206</v>
      </c>
      <c r="I51" s="42">
        <v>239</v>
      </c>
      <c r="J51" s="42">
        <v>232</v>
      </c>
      <c r="K51" s="42">
        <v>152</v>
      </c>
      <c r="L51" s="42">
        <v>129</v>
      </c>
      <c r="M51" s="42">
        <v>247</v>
      </c>
      <c r="N51" s="42">
        <v>275</v>
      </c>
      <c r="O51" s="63">
        <f t="shared" si="2"/>
        <v>220.5</v>
      </c>
    </row>
    <row r="52" spans="1:15" x14ac:dyDescent="0.2">
      <c r="A52" s="64" t="s">
        <v>62</v>
      </c>
      <c r="B52" s="12"/>
      <c r="C52" s="42">
        <v>105</v>
      </c>
      <c r="D52" s="42">
        <v>112</v>
      </c>
      <c r="E52" s="42">
        <v>123</v>
      </c>
      <c r="F52" s="42">
        <v>122</v>
      </c>
      <c r="G52" s="42">
        <v>104</v>
      </c>
      <c r="H52" s="42">
        <v>95</v>
      </c>
      <c r="I52" s="42">
        <v>106</v>
      </c>
      <c r="J52" s="42">
        <v>98</v>
      </c>
      <c r="K52" s="42">
        <v>85</v>
      </c>
      <c r="L52" s="42">
        <v>82</v>
      </c>
      <c r="M52" s="42">
        <v>78</v>
      </c>
      <c r="N52" s="42">
        <v>75</v>
      </c>
      <c r="O52" s="63">
        <f t="shared" si="2"/>
        <v>98.75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3232</v>
      </c>
      <c r="D54" s="66">
        <f t="shared" ref="D54:N54" si="3">SUM(D37:D53)</f>
        <v>3293</v>
      </c>
      <c r="E54" s="66">
        <f t="shared" si="3"/>
        <v>3085</v>
      </c>
      <c r="F54" s="66">
        <f t="shared" si="3"/>
        <v>1759</v>
      </c>
      <c r="G54" s="66">
        <f t="shared" si="3"/>
        <v>984</v>
      </c>
      <c r="H54" s="66">
        <f t="shared" si="3"/>
        <v>955</v>
      </c>
      <c r="I54" s="66">
        <f t="shared" si="3"/>
        <v>969</v>
      </c>
      <c r="J54" s="66">
        <f t="shared" si="3"/>
        <v>917</v>
      </c>
      <c r="K54" s="66">
        <f t="shared" si="3"/>
        <v>836</v>
      </c>
      <c r="L54" s="66">
        <f t="shared" si="3"/>
        <v>981</v>
      </c>
      <c r="M54" s="66">
        <f t="shared" si="3"/>
        <v>2940</v>
      </c>
      <c r="N54" s="66">
        <f t="shared" si="3"/>
        <v>3244</v>
      </c>
      <c r="O54" s="67">
        <f>SUM(C54:N54)/12</f>
        <v>1932.9166666666667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0.54677719506005751</v>
      </c>
      <c r="D56" s="76">
        <f t="shared" si="4"/>
        <v>0.55785193969168223</v>
      </c>
      <c r="E56" s="76">
        <f t="shared" si="4"/>
        <v>0.55645743145743143</v>
      </c>
      <c r="F56" s="76">
        <f t="shared" si="4"/>
        <v>0.53579043557721595</v>
      </c>
      <c r="G56" s="76">
        <f t="shared" si="4"/>
        <v>0.48979591836734693</v>
      </c>
      <c r="H56" s="76">
        <f t="shared" si="4"/>
        <v>0.51069518716577544</v>
      </c>
      <c r="I56" s="76">
        <f t="shared" si="4"/>
        <v>0.52209051724137934</v>
      </c>
      <c r="J56" s="76">
        <f t="shared" si="4"/>
        <v>0.5163288288288288</v>
      </c>
      <c r="K56" s="76">
        <f t="shared" si="4"/>
        <v>0.4779874213836478</v>
      </c>
      <c r="L56" s="76">
        <f t="shared" si="4"/>
        <v>0.48564356435643563</v>
      </c>
      <c r="M56" s="76">
        <f t="shared" si="4"/>
        <v>0.53895508707607698</v>
      </c>
      <c r="N56" s="76">
        <f t="shared" si="4"/>
        <v>0.5434746188641314</v>
      </c>
      <c r="O56" s="77">
        <f t="shared" si="4"/>
        <v>0.53512515861114318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showGridLines="0" zoomScale="70" workbookViewId="0">
      <selection activeCell="A60" sqref="A60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9" x14ac:dyDescent="0.2">
      <c r="A1" s="2" t="s">
        <v>39</v>
      </c>
      <c r="B1" s="4" t="s">
        <v>69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9" ht="13.5" thickBot="1" x14ac:dyDescent="0.25">
      <c r="A3" t="s">
        <v>32</v>
      </c>
    </row>
    <row r="4" spans="1:29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29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29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29" x14ac:dyDescent="0.2">
      <c r="A7" s="60" t="s">
        <v>54</v>
      </c>
      <c r="B7" s="12"/>
      <c r="C7">
        <v>19</v>
      </c>
      <c r="D7" s="61">
        <v>18</v>
      </c>
      <c r="E7" s="42">
        <v>19</v>
      </c>
      <c r="F7" s="42">
        <v>18</v>
      </c>
      <c r="G7" s="42">
        <v>17</v>
      </c>
      <c r="H7" s="42">
        <v>18</v>
      </c>
      <c r="I7" s="42">
        <v>15</v>
      </c>
      <c r="J7" s="61">
        <v>14</v>
      </c>
      <c r="K7" s="42">
        <v>13</v>
      </c>
      <c r="L7" s="42">
        <v>11</v>
      </c>
      <c r="M7" s="42">
        <v>11</v>
      </c>
      <c r="N7" s="42">
        <v>10</v>
      </c>
      <c r="O7" s="63">
        <f>SUM(C7:N7)/12</f>
        <v>15.25</v>
      </c>
      <c r="Q7">
        <f>C7-'2012'!C7</f>
        <v>9</v>
      </c>
      <c r="R7">
        <f>D7-'2012'!D7</f>
        <v>6</v>
      </c>
      <c r="S7">
        <f>E7-'2012'!E7</f>
        <v>7</v>
      </c>
      <c r="T7">
        <f>F7-'2012'!F7</f>
        <v>5</v>
      </c>
      <c r="U7">
        <f>G7-'2012'!G7</f>
        <v>7</v>
      </c>
      <c r="V7">
        <f>H7-'2012'!H7</f>
        <v>8</v>
      </c>
      <c r="W7">
        <f>I7-'2012'!I7</f>
        <v>3</v>
      </c>
      <c r="X7">
        <f>J7-'2012'!J7</f>
        <v>2</v>
      </c>
      <c r="Y7">
        <f>K7-'2012'!K7</f>
        <v>1</v>
      </c>
      <c r="Z7">
        <f>L7-'2012'!L7</f>
        <v>-4</v>
      </c>
      <c r="AA7">
        <f>M7-'2012'!M7</f>
        <v>-7</v>
      </c>
      <c r="AB7">
        <f>N7-'2012'!N7</f>
        <v>-9</v>
      </c>
      <c r="AC7">
        <f>O7-'2012'!O7</f>
        <v>2.3333333333333339</v>
      </c>
    </row>
    <row r="8" spans="1:29" x14ac:dyDescent="0.2">
      <c r="A8" s="60" t="s">
        <v>55</v>
      </c>
      <c r="B8" s="12"/>
      <c r="C8">
        <v>1</v>
      </c>
      <c r="D8" s="42">
        <v>1</v>
      </c>
      <c r="E8" s="42">
        <v>1</v>
      </c>
      <c r="F8" s="42">
        <v>1</v>
      </c>
      <c r="G8" s="42">
        <v>3</v>
      </c>
      <c r="H8" s="42">
        <v>4</v>
      </c>
      <c r="I8" s="42">
        <v>4</v>
      </c>
      <c r="J8" s="42">
        <v>5</v>
      </c>
      <c r="K8" s="42">
        <v>5</v>
      </c>
      <c r="L8" s="42">
        <v>4</v>
      </c>
      <c r="M8" s="42">
        <v>3</v>
      </c>
      <c r="N8" s="42">
        <v>2</v>
      </c>
      <c r="O8" s="63">
        <f t="shared" ref="O8:O22" si="0">SUM(C8:N8)/12</f>
        <v>2.8333333333333335</v>
      </c>
      <c r="Q8">
        <f>C8-'2012'!C8</f>
        <v>0</v>
      </c>
      <c r="R8">
        <f>D8-'2012'!D8</f>
        <v>-1</v>
      </c>
      <c r="S8">
        <f>E8-'2012'!E8</f>
        <v>-1</v>
      </c>
      <c r="T8">
        <f>F8-'2012'!F8</f>
        <v>-1</v>
      </c>
      <c r="U8">
        <f>G8-'2012'!G8</f>
        <v>2</v>
      </c>
      <c r="V8">
        <f>H8-'2012'!H8</f>
        <v>3</v>
      </c>
      <c r="W8">
        <f>I8-'2012'!I8</f>
        <v>3</v>
      </c>
      <c r="X8">
        <f>J8-'2012'!J8</f>
        <v>3</v>
      </c>
      <c r="Y8">
        <f>K8-'2012'!K8</f>
        <v>3</v>
      </c>
      <c r="Z8">
        <f>L8-'2012'!L8</f>
        <v>3</v>
      </c>
      <c r="AA8">
        <f>M8-'2012'!M8</f>
        <v>2</v>
      </c>
      <c r="AB8">
        <f>N8-'2012'!N8</f>
        <v>1</v>
      </c>
      <c r="AC8">
        <f>O8-'2012'!O8</f>
        <v>1.4166666666666667</v>
      </c>
    </row>
    <row r="9" spans="1:29" x14ac:dyDescent="0.2">
      <c r="A9" s="64" t="s">
        <v>18</v>
      </c>
      <c r="B9" s="12"/>
      <c r="C9">
        <v>200</v>
      </c>
      <c r="D9" s="42">
        <v>198</v>
      </c>
      <c r="E9" s="42">
        <v>199</v>
      </c>
      <c r="F9" s="42">
        <v>198</v>
      </c>
      <c r="G9" s="42">
        <v>155</v>
      </c>
      <c r="H9" s="42">
        <v>171</v>
      </c>
      <c r="I9" s="42">
        <v>163</v>
      </c>
      <c r="J9" s="42">
        <v>153</v>
      </c>
      <c r="K9" s="42">
        <v>166</v>
      </c>
      <c r="L9" s="42">
        <v>163</v>
      </c>
      <c r="M9" s="42">
        <v>174</v>
      </c>
      <c r="N9" s="42">
        <v>182</v>
      </c>
      <c r="O9" s="63">
        <f t="shared" si="0"/>
        <v>176.83333333333334</v>
      </c>
      <c r="Q9">
        <f>C9-'2012'!C9</f>
        <v>30</v>
      </c>
      <c r="R9">
        <f>D9-'2012'!D9</f>
        <v>23</v>
      </c>
      <c r="S9">
        <f>E9-'2012'!E9</f>
        <v>19</v>
      </c>
      <c r="T9">
        <f>F9-'2012'!F9</f>
        <v>48</v>
      </c>
      <c r="U9">
        <f>G9-'2012'!G9</f>
        <v>20</v>
      </c>
      <c r="V9">
        <f>H9-'2012'!H9</f>
        <v>42</v>
      </c>
      <c r="W9">
        <f>I9-'2012'!I9</f>
        <v>34</v>
      </c>
      <c r="X9">
        <f>J9-'2012'!J9</f>
        <v>21</v>
      </c>
      <c r="Y9">
        <f>K9-'2012'!K9</f>
        <v>27</v>
      </c>
      <c r="Z9">
        <f>L9-'2012'!L9</f>
        <v>4</v>
      </c>
      <c r="AA9">
        <f>M9-'2012'!M9</f>
        <v>1</v>
      </c>
      <c r="AB9">
        <f>N9-'2012'!N9</f>
        <v>-6</v>
      </c>
      <c r="AC9">
        <f>O9-'2012'!O9</f>
        <v>21.916666666666686</v>
      </c>
    </row>
    <row r="10" spans="1:29" x14ac:dyDescent="0.2">
      <c r="A10" s="64" t="s">
        <v>19</v>
      </c>
      <c r="B10" s="12"/>
      <c r="C10">
        <v>1</v>
      </c>
      <c r="D10" s="42">
        <v>0</v>
      </c>
      <c r="E10" s="42">
        <v>0</v>
      </c>
      <c r="F10" s="42">
        <v>0</v>
      </c>
      <c r="G10" s="42">
        <v>0</v>
      </c>
      <c r="H10" s="42">
        <v>1</v>
      </c>
      <c r="I10" s="42">
        <v>1</v>
      </c>
      <c r="J10" s="42">
        <v>0</v>
      </c>
      <c r="K10" s="42">
        <v>1</v>
      </c>
      <c r="L10" s="42">
        <v>2</v>
      </c>
      <c r="M10" s="42">
        <v>2</v>
      </c>
      <c r="N10" s="42">
        <v>2</v>
      </c>
      <c r="O10" s="63">
        <f t="shared" si="0"/>
        <v>0.83333333333333337</v>
      </c>
      <c r="Q10">
        <f>C10-'2012'!C10</f>
        <v>-1</v>
      </c>
      <c r="R10">
        <f>D10-'2012'!D10</f>
        <v>-3</v>
      </c>
      <c r="S10">
        <f>E10-'2012'!E10</f>
        <v>-3</v>
      </c>
      <c r="T10">
        <f>F10-'2012'!F10</f>
        <v>-2</v>
      </c>
      <c r="U10">
        <f>G10-'2012'!G10</f>
        <v>-2</v>
      </c>
      <c r="V10">
        <f>H10-'2012'!H10</f>
        <v>1</v>
      </c>
      <c r="W10">
        <f>I10-'2012'!I10</f>
        <v>1</v>
      </c>
      <c r="X10">
        <f>J10-'2012'!J10</f>
        <v>0</v>
      </c>
      <c r="Y10">
        <f>K10-'2012'!K10</f>
        <v>0</v>
      </c>
      <c r="Z10">
        <f>L10-'2012'!L10</f>
        <v>2</v>
      </c>
      <c r="AA10">
        <f>M10-'2012'!M10</f>
        <v>2</v>
      </c>
      <c r="AB10">
        <f>N10-'2012'!N10</f>
        <v>2</v>
      </c>
      <c r="AC10">
        <f>O10-'2012'!O10</f>
        <v>-0.24999999999999989</v>
      </c>
    </row>
    <row r="11" spans="1:29" x14ac:dyDescent="0.2">
      <c r="A11" s="50" t="s">
        <v>56</v>
      </c>
      <c r="B11" s="12"/>
      <c r="C11">
        <v>3</v>
      </c>
      <c r="D11" s="42">
        <v>3</v>
      </c>
      <c r="E11" s="42">
        <v>3</v>
      </c>
      <c r="F11" s="42">
        <v>2</v>
      </c>
      <c r="G11" s="42">
        <v>2</v>
      </c>
      <c r="H11" s="42">
        <v>4</v>
      </c>
      <c r="I11" s="42">
        <v>4</v>
      </c>
      <c r="J11" s="42">
        <v>5</v>
      </c>
      <c r="K11" s="42">
        <v>5</v>
      </c>
      <c r="L11" s="42">
        <v>5</v>
      </c>
      <c r="M11" s="42">
        <v>5</v>
      </c>
      <c r="N11" s="42">
        <v>4</v>
      </c>
      <c r="O11" s="63">
        <f t="shared" si="0"/>
        <v>3.75</v>
      </c>
      <c r="Q11">
        <f>C11-'2012'!C11</f>
        <v>1</v>
      </c>
      <c r="R11">
        <f>D11-'2012'!D11</f>
        <v>-1</v>
      </c>
      <c r="S11">
        <f>E11-'2012'!E11</f>
        <v>-3</v>
      </c>
      <c r="T11">
        <f>F11-'2012'!F11</f>
        <v>-4</v>
      </c>
      <c r="U11">
        <f>G11-'2012'!G11</f>
        <v>-3</v>
      </c>
      <c r="V11">
        <f>H11-'2012'!H11</f>
        <v>-1</v>
      </c>
      <c r="W11">
        <f>I11-'2012'!I11</f>
        <v>-2</v>
      </c>
      <c r="X11">
        <f>J11-'2012'!J11</f>
        <v>-1</v>
      </c>
      <c r="Y11">
        <f>K11-'2012'!K11</f>
        <v>1</v>
      </c>
      <c r="Z11">
        <f>L11-'2012'!L11</f>
        <v>1</v>
      </c>
      <c r="AA11">
        <f>M11-'2012'!M11</f>
        <v>2</v>
      </c>
      <c r="AB11">
        <f>N11-'2012'!N11</f>
        <v>1</v>
      </c>
      <c r="AC11">
        <f>O11-'2012'!O11</f>
        <v>-0.75</v>
      </c>
    </row>
    <row r="12" spans="1:29" x14ac:dyDescent="0.2">
      <c r="A12" s="50" t="s">
        <v>33</v>
      </c>
      <c r="B12" s="12"/>
      <c r="C12">
        <v>445</v>
      </c>
      <c r="D12" s="61">
        <v>448</v>
      </c>
      <c r="E12" s="42">
        <v>449</v>
      </c>
      <c r="F12" s="42">
        <v>519</v>
      </c>
      <c r="G12" s="42">
        <v>518</v>
      </c>
      <c r="H12" s="42">
        <v>520</v>
      </c>
      <c r="I12" s="42">
        <v>533</v>
      </c>
      <c r="J12" s="42">
        <v>512</v>
      </c>
      <c r="K12" s="42">
        <v>520</v>
      </c>
      <c r="L12" s="61">
        <v>522</v>
      </c>
      <c r="M12" s="42">
        <v>491</v>
      </c>
      <c r="N12" s="42">
        <v>450</v>
      </c>
      <c r="O12" s="63">
        <f t="shared" si="0"/>
        <v>493.91666666666669</v>
      </c>
      <c r="Q12">
        <f>C12-'2012'!C12</f>
        <v>29</v>
      </c>
      <c r="R12">
        <f>D12-'2012'!D12</f>
        <v>9</v>
      </c>
      <c r="S12">
        <f>E12-'2012'!E12</f>
        <v>-13</v>
      </c>
      <c r="T12">
        <f>F12-'2012'!F12</f>
        <v>79</v>
      </c>
      <c r="U12">
        <f>G12-'2012'!G12</f>
        <v>84</v>
      </c>
      <c r="V12">
        <f>H12-'2012'!H12</f>
        <v>98</v>
      </c>
      <c r="W12">
        <f>I12-'2012'!I12</f>
        <v>92</v>
      </c>
      <c r="X12">
        <f>J12-'2012'!J12</f>
        <v>71</v>
      </c>
      <c r="Y12">
        <f>K12-'2012'!K12</f>
        <v>23</v>
      </c>
      <c r="Z12">
        <f>L12-'2012'!L12</f>
        <v>19</v>
      </c>
      <c r="AA12">
        <f>M12-'2012'!M12</f>
        <v>13</v>
      </c>
      <c r="AB12">
        <f>N12-'2012'!N12</f>
        <v>-10</v>
      </c>
      <c r="AC12">
        <f>O12-'2012'!O12</f>
        <v>41.166666666666686</v>
      </c>
    </row>
    <row r="13" spans="1:29" x14ac:dyDescent="0.2">
      <c r="A13" s="64" t="s">
        <v>29</v>
      </c>
      <c r="B13" s="12"/>
      <c r="C13">
        <v>638</v>
      </c>
      <c r="D13" s="42">
        <v>673</v>
      </c>
      <c r="E13" s="42">
        <v>638</v>
      </c>
      <c r="F13" s="42">
        <v>520</v>
      </c>
      <c r="G13" s="42">
        <v>346</v>
      </c>
      <c r="H13" s="42">
        <v>312</v>
      </c>
      <c r="I13" s="42">
        <v>310</v>
      </c>
      <c r="J13" s="42">
        <v>306</v>
      </c>
      <c r="K13" s="42">
        <v>336</v>
      </c>
      <c r="L13" s="61">
        <v>347</v>
      </c>
      <c r="M13" s="42">
        <v>565</v>
      </c>
      <c r="N13" s="42">
        <v>622</v>
      </c>
      <c r="O13" s="63">
        <f t="shared" si="0"/>
        <v>467.75</v>
      </c>
      <c r="Q13">
        <f>C13-'2012'!C13</f>
        <v>71</v>
      </c>
      <c r="R13">
        <f>D13-'2012'!D13</f>
        <v>98</v>
      </c>
      <c r="S13">
        <f>E13-'2012'!E13</f>
        <v>85</v>
      </c>
      <c r="T13">
        <f>F13-'2012'!F13</f>
        <v>109</v>
      </c>
      <c r="U13">
        <f>G13-'2012'!G13</f>
        <v>52</v>
      </c>
      <c r="V13">
        <f>H13-'2012'!H13</f>
        <v>64</v>
      </c>
      <c r="W13">
        <f>I13-'2012'!I13</f>
        <v>32</v>
      </c>
      <c r="X13">
        <f>J13-'2012'!J13</f>
        <v>37</v>
      </c>
      <c r="Y13">
        <f>K13-'2012'!K13</f>
        <v>41</v>
      </c>
      <c r="Z13">
        <f>L13-'2012'!L13</f>
        <v>22</v>
      </c>
      <c r="AA13">
        <f>M13-'2012'!M13</f>
        <v>6</v>
      </c>
      <c r="AB13">
        <f>N13-'2012'!N13</f>
        <v>8</v>
      </c>
      <c r="AC13">
        <f>O13-'2012'!O13</f>
        <v>52.083333333333314</v>
      </c>
    </row>
    <row r="14" spans="1:29" x14ac:dyDescent="0.2">
      <c r="A14" s="64" t="s">
        <v>20</v>
      </c>
      <c r="B14" s="12"/>
      <c r="C14">
        <v>108</v>
      </c>
      <c r="D14" s="42">
        <v>104</v>
      </c>
      <c r="E14" s="42">
        <v>101</v>
      </c>
      <c r="F14" s="42">
        <v>67</v>
      </c>
      <c r="G14" s="42">
        <v>30</v>
      </c>
      <c r="H14" s="42">
        <v>31</v>
      </c>
      <c r="I14" s="42">
        <v>30</v>
      </c>
      <c r="J14" s="42">
        <v>32</v>
      </c>
      <c r="K14" s="42">
        <v>30</v>
      </c>
      <c r="L14" s="61">
        <v>28</v>
      </c>
      <c r="M14" s="42">
        <v>103</v>
      </c>
      <c r="N14" s="42">
        <v>129</v>
      </c>
      <c r="O14" s="63">
        <f t="shared" si="0"/>
        <v>66.083333333333329</v>
      </c>
      <c r="Q14">
        <f>C14-'2012'!C14</f>
        <v>26</v>
      </c>
      <c r="R14">
        <f>D14-'2012'!D14</f>
        <v>19</v>
      </c>
      <c r="S14">
        <f>E14-'2012'!E14</f>
        <v>19</v>
      </c>
      <c r="T14">
        <f>F14-'2012'!F14</f>
        <v>19</v>
      </c>
      <c r="U14">
        <f>G14-'2012'!G14</f>
        <v>2</v>
      </c>
      <c r="V14">
        <f>H14-'2012'!H14</f>
        <v>7</v>
      </c>
      <c r="W14">
        <f>I14-'2012'!I14</f>
        <v>8</v>
      </c>
      <c r="X14">
        <f>J14-'2012'!J14</f>
        <v>12</v>
      </c>
      <c r="Y14">
        <f>K14-'2012'!K14</f>
        <v>8</v>
      </c>
      <c r="Z14">
        <f>L14-'2012'!L14</f>
        <v>-1</v>
      </c>
      <c r="AA14">
        <f>M14-'2012'!M14</f>
        <v>17</v>
      </c>
      <c r="AB14">
        <f>N14-'2012'!N14</f>
        <v>29</v>
      </c>
      <c r="AC14">
        <f>O14-'2012'!O14</f>
        <v>13.749999999999993</v>
      </c>
    </row>
    <row r="15" spans="1:29" x14ac:dyDescent="0.2">
      <c r="A15" s="50" t="s">
        <v>30</v>
      </c>
      <c r="B15" s="12"/>
      <c r="C15">
        <v>2861</v>
      </c>
      <c r="D15" s="42">
        <v>2858</v>
      </c>
      <c r="E15" s="42">
        <v>2554</v>
      </c>
      <c r="F15" s="42">
        <v>1423</v>
      </c>
      <c r="G15" s="42">
        <v>480</v>
      </c>
      <c r="H15" s="42">
        <v>372</v>
      </c>
      <c r="I15" s="42">
        <v>345</v>
      </c>
      <c r="J15" s="42">
        <v>331</v>
      </c>
      <c r="K15" s="42">
        <v>331</v>
      </c>
      <c r="L15" s="61">
        <v>449</v>
      </c>
      <c r="M15" s="42">
        <v>2719</v>
      </c>
      <c r="N15" s="42">
        <v>3245</v>
      </c>
      <c r="O15" s="63">
        <f t="shared" si="0"/>
        <v>1497.3333333333333</v>
      </c>
      <c r="Q15" s="79">
        <f>C15-'2012'!C15</f>
        <v>424</v>
      </c>
      <c r="R15" s="79">
        <f>D15-'2012'!D15</f>
        <v>466</v>
      </c>
      <c r="S15" s="79">
        <f>E15-'2012'!E15</f>
        <v>372</v>
      </c>
      <c r="T15" s="79">
        <f>F15-'2012'!F15</f>
        <v>241</v>
      </c>
      <c r="U15" s="79">
        <f>G15-'2012'!G15</f>
        <v>28</v>
      </c>
      <c r="V15" s="79">
        <f>H15-'2012'!H15</f>
        <v>44</v>
      </c>
      <c r="W15" s="79">
        <f>I15-'2012'!I15</f>
        <v>50</v>
      </c>
      <c r="X15" s="79">
        <f>J15-'2012'!J15</f>
        <v>70</v>
      </c>
      <c r="Y15" s="79">
        <f>K15-'2012'!K15</f>
        <v>55</v>
      </c>
      <c r="Z15" s="79">
        <f>L15-'2012'!L15</f>
        <v>-15</v>
      </c>
      <c r="AA15" s="79">
        <f>M15-'2012'!M15</f>
        <v>287</v>
      </c>
      <c r="AB15" s="79">
        <f>N15-'2012'!N15</f>
        <v>545</v>
      </c>
      <c r="AC15" s="79">
        <f>O15-'2012'!O15</f>
        <v>213.91666666666652</v>
      </c>
    </row>
    <row r="16" spans="1:29" x14ac:dyDescent="0.2">
      <c r="A16" s="50" t="s">
        <v>57</v>
      </c>
      <c r="B16" s="12"/>
      <c r="C16">
        <v>24</v>
      </c>
      <c r="D16" s="42">
        <v>27</v>
      </c>
      <c r="E16" s="42">
        <v>22</v>
      </c>
      <c r="F16" s="42">
        <v>13</v>
      </c>
      <c r="G16" s="42">
        <v>9</v>
      </c>
      <c r="H16" s="42">
        <v>13</v>
      </c>
      <c r="I16" s="42">
        <v>12</v>
      </c>
      <c r="J16" s="42">
        <v>15</v>
      </c>
      <c r="K16" s="42">
        <v>15</v>
      </c>
      <c r="L16" s="61">
        <v>13</v>
      </c>
      <c r="M16" s="42">
        <v>35</v>
      </c>
      <c r="N16" s="42">
        <v>34</v>
      </c>
      <c r="O16" s="63">
        <f t="shared" si="0"/>
        <v>19.333333333333332</v>
      </c>
      <c r="Q16">
        <f>C16-'2012'!C16</f>
        <v>10</v>
      </c>
      <c r="R16">
        <f>D16-'2012'!D16</f>
        <v>11</v>
      </c>
      <c r="S16">
        <f>E16-'2012'!E16</f>
        <v>5</v>
      </c>
      <c r="T16">
        <f>F16-'2012'!F16</f>
        <v>3</v>
      </c>
      <c r="U16">
        <f>G16-'2012'!G16</f>
        <v>3</v>
      </c>
      <c r="V16">
        <f>H16-'2012'!H16</f>
        <v>7</v>
      </c>
      <c r="W16">
        <f>I16-'2012'!I16</f>
        <v>2</v>
      </c>
      <c r="X16">
        <f>J16-'2012'!J16</f>
        <v>7</v>
      </c>
      <c r="Y16">
        <f>K16-'2012'!K16</f>
        <v>10</v>
      </c>
      <c r="Z16">
        <f>L16-'2012'!L16</f>
        <v>6</v>
      </c>
      <c r="AA16">
        <f>M16-'2012'!M16</f>
        <v>18</v>
      </c>
      <c r="AB16">
        <f>N16-'2012'!N16</f>
        <v>10</v>
      </c>
      <c r="AC16">
        <f>O16-'2012'!O16</f>
        <v>7.6666666666666661</v>
      </c>
    </row>
    <row r="17" spans="1:29" x14ac:dyDescent="0.2">
      <c r="A17" s="60" t="s">
        <v>21</v>
      </c>
      <c r="B17" s="12"/>
      <c r="C17">
        <v>37</v>
      </c>
      <c r="D17" s="42">
        <v>40</v>
      </c>
      <c r="E17" s="42">
        <v>36</v>
      </c>
      <c r="F17" s="42">
        <v>39</v>
      </c>
      <c r="G17" s="42">
        <v>41</v>
      </c>
      <c r="H17" s="42">
        <v>40</v>
      </c>
      <c r="I17" s="42">
        <v>42</v>
      </c>
      <c r="J17" s="42">
        <v>87</v>
      </c>
      <c r="K17" s="42">
        <v>84</v>
      </c>
      <c r="L17" s="61">
        <v>88</v>
      </c>
      <c r="M17" s="42">
        <v>88</v>
      </c>
      <c r="N17" s="42">
        <v>85</v>
      </c>
      <c r="O17" s="63">
        <f t="shared" si="0"/>
        <v>58.916666666666664</v>
      </c>
      <c r="Q17">
        <f>C17-'2012'!C17</f>
        <v>18</v>
      </c>
      <c r="R17">
        <f>D17-'2012'!D17</f>
        <v>23</v>
      </c>
      <c r="S17">
        <f>E17-'2012'!E17</f>
        <v>20</v>
      </c>
      <c r="T17">
        <f>F17-'2012'!F17</f>
        <v>21</v>
      </c>
      <c r="U17">
        <f>G17-'2012'!G17</f>
        <v>23</v>
      </c>
      <c r="V17">
        <f>H17-'2012'!H17</f>
        <v>25</v>
      </c>
      <c r="W17">
        <f>I17-'2012'!I17</f>
        <v>24</v>
      </c>
      <c r="X17">
        <f>J17-'2012'!J17</f>
        <v>67</v>
      </c>
      <c r="Y17">
        <f>K17-'2012'!K17</f>
        <v>61</v>
      </c>
      <c r="Z17">
        <f>L17-'2012'!L17</f>
        <v>65</v>
      </c>
      <c r="AA17">
        <f>M17-'2012'!M17</f>
        <v>63</v>
      </c>
      <c r="AB17">
        <f>N17-'2012'!N17</f>
        <v>56</v>
      </c>
      <c r="AC17">
        <f>O17-'2012'!O17</f>
        <v>38.833333333333329</v>
      </c>
    </row>
    <row r="18" spans="1:29" x14ac:dyDescent="0.2">
      <c r="A18" s="60" t="s">
        <v>58</v>
      </c>
      <c r="B18" s="12"/>
      <c r="C18">
        <v>19</v>
      </c>
      <c r="D18" s="42">
        <v>17</v>
      </c>
      <c r="E18" s="42">
        <v>15</v>
      </c>
      <c r="F18" s="42">
        <v>12</v>
      </c>
      <c r="G18" s="42">
        <v>10</v>
      </c>
      <c r="H18" s="42">
        <v>14</v>
      </c>
      <c r="I18" s="42">
        <v>9</v>
      </c>
      <c r="J18" s="42">
        <v>9</v>
      </c>
      <c r="K18" s="42">
        <v>8</v>
      </c>
      <c r="L18" s="42">
        <v>9</v>
      </c>
      <c r="M18" s="42">
        <v>11</v>
      </c>
      <c r="N18" s="42">
        <v>11</v>
      </c>
      <c r="O18" s="63">
        <f t="shared" si="0"/>
        <v>12</v>
      </c>
      <c r="Q18">
        <f>C18-'2012'!C18</f>
        <v>5</v>
      </c>
      <c r="R18">
        <f>D18-'2012'!D18</f>
        <v>3</v>
      </c>
      <c r="S18">
        <f>E18-'2012'!E18</f>
        <v>2</v>
      </c>
      <c r="T18">
        <f>F18-'2012'!F18</f>
        <v>0</v>
      </c>
      <c r="U18">
        <f>G18-'2012'!G18</f>
        <v>1</v>
      </c>
      <c r="V18">
        <f>H18-'2012'!H18</f>
        <v>7</v>
      </c>
      <c r="W18">
        <f>I18-'2012'!I18</f>
        <v>3</v>
      </c>
      <c r="X18">
        <f>J18-'2012'!J18</f>
        <v>1</v>
      </c>
      <c r="Y18">
        <f>K18-'2012'!K18</f>
        <v>-1</v>
      </c>
      <c r="Z18">
        <f>L18-'2012'!L18</f>
        <v>-2</v>
      </c>
      <c r="AA18">
        <f>M18-'2012'!M18</f>
        <v>-3</v>
      </c>
      <c r="AB18">
        <f>N18-'2012'!N18</f>
        <v>-4</v>
      </c>
      <c r="AC18">
        <f>O18-'2012'!O18</f>
        <v>1</v>
      </c>
    </row>
    <row r="19" spans="1:29" x14ac:dyDescent="0.2">
      <c r="A19" s="60" t="s">
        <v>59</v>
      </c>
      <c r="B19" s="12"/>
      <c r="C19">
        <v>199</v>
      </c>
      <c r="D19" s="42">
        <v>196</v>
      </c>
      <c r="E19" s="42">
        <v>192</v>
      </c>
      <c r="F19" s="42">
        <v>194</v>
      </c>
      <c r="G19" s="42">
        <v>151</v>
      </c>
      <c r="H19" s="42">
        <v>139</v>
      </c>
      <c r="I19" s="42">
        <v>137</v>
      </c>
      <c r="J19" s="42">
        <v>139</v>
      </c>
      <c r="K19" s="42">
        <v>123</v>
      </c>
      <c r="L19" s="42">
        <v>108</v>
      </c>
      <c r="M19" s="42">
        <v>110</v>
      </c>
      <c r="N19" s="42">
        <v>155</v>
      </c>
      <c r="O19" s="63">
        <f t="shared" si="0"/>
        <v>153.58333333333334</v>
      </c>
      <c r="Q19">
        <f>C19-'2012'!C19</f>
        <v>23</v>
      </c>
      <c r="R19">
        <f>D19-'2012'!D19</f>
        <v>28</v>
      </c>
      <c r="S19">
        <f>E19-'2012'!E19</f>
        <v>30</v>
      </c>
      <c r="T19">
        <f>F19-'2012'!F19</f>
        <v>47</v>
      </c>
      <c r="U19">
        <f>G19-'2012'!G19</f>
        <v>28</v>
      </c>
      <c r="V19">
        <f>H19-'2012'!H19</f>
        <v>-40</v>
      </c>
      <c r="W19">
        <f>I19-'2012'!I19</f>
        <v>-47</v>
      </c>
      <c r="X19">
        <f>J19-'2012'!J19</f>
        <v>-49</v>
      </c>
      <c r="Y19">
        <f>K19-'2012'!K19</f>
        <v>-11</v>
      </c>
      <c r="Z19">
        <f>L19-'2012'!L19</f>
        <v>-5</v>
      </c>
      <c r="AA19">
        <f>M19-'2012'!M19</f>
        <v>-22</v>
      </c>
      <c r="AB19">
        <f>N19-'2012'!N19</f>
        <v>-57</v>
      </c>
      <c r="AC19">
        <f>O19-'2012'!O19</f>
        <v>-6.25</v>
      </c>
    </row>
    <row r="20" spans="1:29" ht="15" x14ac:dyDescent="0.25">
      <c r="A20" s="60" t="s">
        <v>60</v>
      </c>
      <c r="B20" s="12"/>
      <c r="C20">
        <v>51</v>
      </c>
      <c r="D20" s="42">
        <v>44</v>
      </c>
      <c r="E20" s="42">
        <v>41</v>
      </c>
      <c r="F20" s="42">
        <v>47</v>
      </c>
      <c r="G20" s="42">
        <v>76</v>
      </c>
      <c r="H20" s="42">
        <v>148</v>
      </c>
      <c r="I20" s="42">
        <v>190</v>
      </c>
      <c r="J20" s="42">
        <v>188</v>
      </c>
      <c r="K20" s="42">
        <v>128</v>
      </c>
      <c r="L20" s="42">
        <v>74</v>
      </c>
      <c r="M20" s="42">
        <v>61</v>
      </c>
      <c r="N20" s="42">
        <v>51</v>
      </c>
      <c r="O20" s="63">
        <f t="shared" si="0"/>
        <v>91.583333333333329</v>
      </c>
      <c r="P20" s="46"/>
      <c r="Q20">
        <f>C20-'2012'!C20</f>
        <v>6</v>
      </c>
      <c r="R20">
        <f>D20-'2012'!D20</f>
        <v>-1</v>
      </c>
      <c r="S20">
        <f>E20-'2012'!E20</f>
        <v>-7</v>
      </c>
      <c r="T20">
        <f>F20-'2012'!F20</f>
        <v>2</v>
      </c>
      <c r="U20">
        <f>G20-'2012'!G20</f>
        <v>33</v>
      </c>
      <c r="V20">
        <f>H20-'2012'!H20</f>
        <v>68</v>
      </c>
      <c r="W20">
        <f>I20-'2012'!I20</f>
        <v>90</v>
      </c>
      <c r="X20">
        <f>J20-'2012'!J20</f>
        <v>96</v>
      </c>
      <c r="Y20">
        <f>K20-'2012'!K20</f>
        <v>79</v>
      </c>
      <c r="Z20">
        <f>L20-'2012'!L20</f>
        <v>23</v>
      </c>
      <c r="AA20">
        <f>M20-'2012'!M20</f>
        <v>12</v>
      </c>
      <c r="AB20">
        <f>N20-'2012'!N20</f>
        <v>9</v>
      </c>
      <c r="AC20">
        <f>O20-'2012'!O20</f>
        <v>34.166666666666664</v>
      </c>
    </row>
    <row r="21" spans="1:29" x14ac:dyDescent="0.2">
      <c r="A21" s="60" t="s">
        <v>61</v>
      </c>
      <c r="B21" s="12"/>
      <c r="C21">
        <v>392</v>
      </c>
      <c r="D21" s="42">
        <v>396</v>
      </c>
      <c r="E21" s="42">
        <v>364</v>
      </c>
      <c r="F21" s="42">
        <v>287</v>
      </c>
      <c r="G21" s="42">
        <v>190</v>
      </c>
      <c r="H21" s="42">
        <v>201</v>
      </c>
      <c r="I21" s="42">
        <v>208</v>
      </c>
      <c r="J21" s="42">
        <v>195</v>
      </c>
      <c r="K21" s="42">
        <v>160</v>
      </c>
      <c r="L21" s="42">
        <v>179</v>
      </c>
      <c r="M21" s="42">
        <v>385</v>
      </c>
      <c r="N21" s="42">
        <v>429</v>
      </c>
      <c r="O21" s="63">
        <f t="shared" si="0"/>
        <v>282.16666666666669</v>
      </c>
      <c r="Q21">
        <f>C21-'2012'!C21</f>
        <v>85</v>
      </c>
      <c r="R21">
        <f>D21-'2012'!D21</f>
        <v>86</v>
      </c>
      <c r="S21">
        <f>E21-'2012'!E21</f>
        <v>55</v>
      </c>
      <c r="T21">
        <f>F21-'2012'!F21</f>
        <v>63</v>
      </c>
      <c r="U21">
        <f>G21-'2012'!G21</f>
        <v>13</v>
      </c>
      <c r="V21">
        <f>H21-'2012'!H21</f>
        <v>40</v>
      </c>
      <c r="W21">
        <f>I21-'2012'!I21</f>
        <v>34</v>
      </c>
      <c r="X21">
        <f>J21-'2012'!J21</f>
        <v>29</v>
      </c>
      <c r="Y21">
        <f>K21-'2012'!K21</f>
        <v>11</v>
      </c>
      <c r="Z21">
        <f>L21-'2012'!L21</f>
        <v>14</v>
      </c>
      <c r="AA21">
        <f>M21-'2012'!M21</f>
        <v>52</v>
      </c>
      <c r="AB21">
        <f>N21-'2012'!N21</f>
        <v>76</v>
      </c>
      <c r="AC21">
        <f>O21-'2012'!O21</f>
        <v>46.500000000000028</v>
      </c>
    </row>
    <row r="22" spans="1:29" x14ac:dyDescent="0.2">
      <c r="A22" s="64" t="s">
        <v>62</v>
      </c>
      <c r="B22" s="12"/>
      <c r="C22">
        <v>185</v>
      </c>
      <c r="D22" s="42">
        <v>195</v>
      </c>
      <c r="E22" s="42">
        <v>179</v>
      </c>
      <c r="F22" s="42">
        <v>188</v>
      </c>
      <c r="G22" s="42">
        <v>164</v>
      </c>
      <c r="H22" s="42">
        <v>180</v>
      </c>
      <c r="I22" s="42">
        <v>175</v>
      </c>
      <c r="J22" s="42">
        <v>165</v>
      </c>
      <c r="K22" s="42">
        <v>162</v>
      </c>
      <c r="L22" s="42">
        <v>161</v>
      </c>
      <c r="M22" s="42">
        <v>169</v>
      </c>
      <c r="N22" s="42">
        <v>167</v>
      </c>
      <c r="O22" s="63">
        <f t="shared" si="0"/>
        <v>174.16666666666666</v>
      </c>
      <c r="Q22">
        <f>C22-'2012'!C22</f>
        <v>27</v>
      </c>
      <c r="R22">
        <f>D22-'2012'!D22</f>
        <v>26</v>
      </c>
      <c r="S22">
        <f>E22-'2012'!E22</f>
        <v>-8</v>
      </c>
      <c r="T22">
        <f>F22-'2012'!F22</f>
        <v>16</v>
      </c>
      <c r="U22">
        <f>G22-'2012'!G22</f>
        <v>8</v>
      </c>
      <c r="V22">
        <f>H22-'2012'!H22</f>
        <v>34</v>
      </c>
      <c r="W22">
        <f>I22-'2012'!I22</f>
        <v>15</v>
      </c>
      <c r="X22">
        <f>J22-'2012'!J22</f>
        <v>27</v>
      </c>
      <c r="Y22">
        <f>K22-'2012'!K22</f>
        <v>20</v>
      </c>
      <c r="Z22">
        <f>L22-'2012'!L22</f>
        <v>4</v>
      </c>
      <c r="AA22">
        <f>M22-'2012'!M22</f>
        <v>11</v>
      </c>
      <c r="AB22">
        <f>N22-'2012'!N22</f>
        <v>3</v>
      </c>
      <c r="AC22">
        <f>O22-'2012'!O22</f>
        <v>15.25</v>
      </c>
    </row>
    <row r="23" spans="1:29" ht="13.5" thickBot="1" x14ac:dyDescent="0.25">
      <c r="A23" s="64"/>
      <c r="B23" s="1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29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29" x14ac:dyDescent="0.2">
      <c r="A25" s="11" t="s">
        <v>24</v>
      </c>
      <c r="B25" s="12"/>
      <c r="C25" s="62">
        <f>SUM(C7:C22)</f>
        <v>5183</v>
      </c>
      <c r="D25" s="62">
        <f t="shared" ref="D25:N25" si="1">SUM(D7:D22)</f>
        <v>5218</v>
      </c>
      <c r="E25" s="62">
        <f t="shared" si="1"/>
        <v>4813</v>
      </c>
      <c r="F25" s="62">
        <f t="shared" si="1"/>
        <v>3528</v>
      </c>
      <c r="G25" s="62">
        <f t="shared" si="1"/>
        <v>2192</v>
      </c>
      <c r="H25" s="62">
        <f t="shared" si="1"/>
        <v>2168</v>
      </c>
      <c r="I25" s="62">
        <f t="shared" si="1"/>
        <v>2178</v>
      </c>
      <c r="J25" s="62">
        <f t="shared" si="1"/>
        <v>2156</v>
      </c>
      <c r="K25" s="62">
        <f t="shared" si="1"/>
        <v>2087</v>
      </c>
      <c r="L25" s="62">
        <f t="shared" si="1"/>
        <v>2163</v>
      </c>
      <c r="M25" s="62">
        <f t="shared" si="1"/>
        <v>4932</v>
      </c>
      <c r="N25" s="62">
        <f t="shared" si="1"/>
        <v>5578</v>
      </c>
      <c r="O25" s="63">
        <f>SUM(C25:N25)/12</f>
        <v>3516.3333333333335</v>
      </c>
      <c r="Q25">
        <f>C25-'2012'!C25</f>
        <v>763</v>
      </c>
      <c r="R25">
        <f>D25-'2012'!D25</f>
        <v>792</v>
      </c>
      <c r="S25">
        <f>E25-'2012'!E25</f>
        <v>579</v>
      </c>
      <c r="T25">
        <f>F25-'2012'!F25</f>
        <v>646</v>
      </c>
      <c r="U25">
        <f>G25-'2012'!G25</f>
        <v>299</v>
      </c>
      <c r="V25">
        <f>H25-'2012'!H25</f>
        <v>407</v>
      </c>
      <c r="W25">
        <f>I25-'2012'!I25</f>
        <v>342</v>
      </c>
      <c r="X25">
        <f>J25-'2012'!J25</f>
        <v>393</v>
      </c>
      <c r="Y25">
        <f>K25-'2012'!K25</f>
        <v>328</v>
      </c>
      <c r="Z25">
        <f>L25-'2012'!L25</f>
        <v>136</v>
      </c>
      <c r="AA25">
        <f>M25-'2012'!M25</f>
        <v>454</v>
      </c>
      <c r="AB25">
        <f>N25-'2012'!N25</f>
        <v>654</v>
      </c>
      <c r="AC25">
        <f>O25-'2012'!O25</f>
        <v>482.75</v>
      </c>
    </row>
    <row r="26" spans="1:29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  <c r="Q26" s="6"/>
    </row>
    <row r="27" spans="1:29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2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9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29" x14ac:dyDescent="0.2">
      <c r="A32" s="1" t="s">
        <v>70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71</v>
      </c>
    </row>
    <row r="37" spans="1:15" x14ac:dyDescent="0.2">
      <c r="A37" s="60" t="s">
        <v>54</v>
      </c>
      <c r="B37" s="12"/>
      <c r="C37" s="42">
        <v>10</v>
      </c>
      <c r="D37" s="42">
        <v>10</v>
      </c>
      <c r="E37" s="42">
        <v>11</v>
      </c>
      <c r="F37" s="42">
        <v>8</v>
      </c>
      <c r="G37" s="42">
        <v>9</v>
      </c>
      <c r="H37" s="42">
        <v>8</v>
      </c>
      <c r="I37" s="42">
        <v>7</v>
      </c>
      <c r="J37" s="42">
        <v>6</v>
      </c>
      <c r="K37" s="42">
        <v>7</v>
      </c>
      <c r="L37" s="42">
        <v>6</v>
      </c>
      <c r="M37" s="42">
        <v>5</v>
      </c>
      <c r="N37" s="42">
        <v>5</v>
      </c>
      <c r="O37" s="63">
        <f>SUM(C37:N37)/12</f>
        <v>7.666666666666667</v>
      </c>
    </row>
    <row r="38" spans="1:15" x14ac:dyDescent="0.2">
      <c r="A38" s="60" t="s">
        <v>55</v>
      </c>
      <c r="B38" s="12"/>
      <c r="C38" s="42">
        <v>1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0</v>
      </c>
      <c r="O38" s="63">
        <f t="shared" ref="O38:O52" si="2">SUM(C38:N38)/12</f>
        <v>0.91666666666666663</v>
      </c>
    </row>
    <row r="39" spans="1:15" x14ac:dyDescent="0.2">
      <c r="A39" s="64" t="s">
        <v>18</v>
      </c>
      <c r="B39" s="12"/>
      <c r="C39" s="42">
        <v>83</v>
      </c>
      <c r="D39" s="42">
        <v>88</v>
      </c>
      <c r="E39" s="42">
        <v>82</v>
      </c>
      <c r="F39" s="42">
        <v>74</v>
      </c>
      <c r="G39" s="42">
        <v>44</v>
      </c>
      <c r="H39" s="42">
        <v>45</v>
      </c>
      <c r="I39" s="42">
        <v>43</v>
      </c>
      <c r="J39" s="42">
        <v>42</v>
      </c>
      <c r="K39" s="42">
        <v>46</v>
      </c>
      <c r="L39" s="42">
        <v>46</v>
      </c>
      <c r="M39" s="42">
        <v>55</v>
      </c>
      <c r="N39" s="42">
        <v>64</v>
      </c>
      <c r="O39" s="63">
        <f t="shared" si="2"/>
        <v>59.333333333333336</v>
      </c>
    </row>
    <row r="40" spans="1:15" x14ac:dyDescent="0.2">
      <c r="A40" s="64" t="s">
        <v>19</v>
      </c>
      <c r="B40" s="12"/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78">
        <v>0</v>
      </c>
      <c r="N40" s="42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 s="42">
        <v>1</v>
      </c>
      <c r="D41" s="42">
        <v>1</v>
      </c>
      <c r="E41" s="42">
        <v>1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2</v>
      </c>
      <c r="M41" s="42">
        <v>2</v>
      </c>
      <c r="N41" s="42">
        <v>2</v>
      </c>
      <c r="O41" s="63">
        <f t="shared" si="2"/>
        <v>1.25</v>
      </c>
    </row>
    <row r="42" spans="1:15" x14ac:dyDescent="0.2">
      <c r="A42" s="50" t="s">
        <v>33</v>
      </c>
      <c r="B42" s="12"/>
      <c r="C42" s="42">
        <v>38</v>
      </c>
      <c r="D42" s="42">
        <v>39</v>
      </c>
      <c r="E42" s="42">
        <v>39</v>
      </c>
      <c r="F42" s="42">
        <v>32</v>
      </c>
      <c r="G42" s="42">
        <v>35</v>
      </c>
      <c r="H42" s="42">
        <v>39</v>
      </c>
      <c r="I42" s="42">
        <v>37</v>
      </c>
      <c r="J42" s="42">
        <v>43</v>
      </c>
      <c r="K42" s="42">
        <v>46</v>
      </c>
      <c r="L42" s="42">
        <v>46</v>
      </c>
      <c r="M42" s="42">
        <v>47</v>
      </c>
      <c r="N42" s="42">
        <v>43</v>
      </c>
      <c r="O42" s="63">
        <f t="shared" si="2"/>
        <v>40.333333333333336</v>
      </c>
    </row>
    <row r="43" spans="1:15" x14ac:dyDescent="0.2">
      <c r="A43" s="64" t="s">
        <v>29</v>
      </c>
      <c r="B43" s="12"/>
      <c r="C43" s="42">
        <v>459</v>
      </c>
      <c r="D43" s="42">
        <v>486</v>
      </c>
      <c r="E43" s="42">
        <v>450</v>
      </c>
      <c r="F43" s="42">
        <v>356</v>
      </c>
      <c r="G43" s="42">
        <v>225</v>
      </c>
      <c r="H43" s="42">
        <v>206</v>
      </c>
      <c r="I43" s="42">
        <v>197</v>
      </c>
      <c r="J43" s="42">
        <v>198</v>
      </c>
      <c r="K43" s="42">
        <v>217</v>
      </c>
      <c r="L43" s="42">
        <v>220</v>
      </c>
      <c r="M43" s="42">
        <v>404</v>
      </c>
      <c r="N43" s="42">
        <v>447</v>
      </c>
      <c r="O43" s="63">
        <f t="shared" si="2"/>
        <v>322.08333333333331</v>
      </c>
    </row>
    <row r="44" spans="1:15" x14ac:dyDescent="0.2">
      <c r="A44" s="64" t="s">
        <v>20</v>
      </c>
      <c r="B44" s="12"/>
      <c r="C44" s="42">
        <v>17</v>
      </c>
      <c r="D44" s="42">
        <v>18</v>
      </c>
      <c r="E44" s="42">
        <v>18</v>
      </c>
      <c r="F44" s="42">
        <v>13</v>
      </c>
      <c r="G44" s="42">
        <v>6</v>
      </c>
      <c r="H44" s="42">
        <v>7</v>
      </c>
      <c r="I44" s="42">
        <v>8</v>
      </c>
      <c r="J44" s="42">
        <v>9</v>
      </c>
      <c r="K44" s="42">
        <v>11</v>
      </c>
      <c r="L44" s="42">
        <v>9</v>
      </c>
      <c r="M44" s="42">
        <v>19</v>
      </c>
      <c r="N44" s="42">
        <v>21</v>
      </c>
      <c r="O44" s="63">
        <f t="shared" si="2"/>
        <v>13</v>
      </c>
    </row>
    <row r="45" spans="1:15" x14ac:dyDescent="0.2">
      <c r="A45" s="50" t="s">
        <v>30</v>
      </c>
      <c r="B45" s="12"/>
      <c r="C45" s="42">
        <v>1779</v>
      </c>
      <c r="D45" s="42">
        <v>1787</v>
      </c>
      <c r="E45" s="42">
        <v>1609</v>
      </c>
      <c r="F45" s="42">
        <v>870</v>
      </c>
      <c r="G45" s="42">
        <v>272</v>
      </c>
      <c r="H45" s="42">
        <v>199</v>
      </c>
      <c r="I45" s="42">
        <v>184</v>
      </c>
      <c r="J45" s="42">
        <v>181</v>
      </c>
      <c r="K45" s="42">
        <v>175</v>
      </c>
      <c r="L45" s="42">
        <v>241</v>
      </c>
      <c r="M45" s="42">
        <v>1590</v>
      </c>
      <c r="N45" s="42">
        <v>1904</v>
      </c>
      <c r="O45" s="63">
        <f t="shared" si="2"/>
        <v>899.25</v>
      </c>
    </row>
    <row r="46" spans="1:15" x14ac:dyDescent="0.2">
      <c r="A46" s="50" t="s">
        <v>57</v>
      </c>
      <c r="B46" s="12"/>
      <c r="C46" s="42">
        <v>18</v>
      </c>
      <c r="D46" s="42">
        <v>19</v>
      </c>
      <c r="E46" s="42">
        <v>16</v>
      </c>
      <c r="F46" s="42">
        <v>10</v>
      </c>
      <c r="G46" s="42">
        <v>5</v>
      </c>
      <c r="H46" s="42">
        <v>8</v>
      </c>
      <c r="I46" s="42">
        <v>7</v>
      </c>
      <c r="J46" s="42">
        <v>7</v>
      </c>
      <c r="K46" s="42">
        <v>7</v>
      </c>
      <c r="L46" s="42">
        <v>6</v>
      </c>
      <c r="M46" s="42">
        <v>21</v>
      </c>
      <c r="N46" s="42">
        <v>22</v>
      </c>
      <c r="O46" s="63">
        <f t="shared" si="2"/>
        <v>12.166666666666666</v>
      </c>
    </row>
    <row r="47" spans="1:15" x14ac:dyDescent="0.2">
      <c r="A47" s="60" t="s">
        <v>21</v>
      </c>
      <c r="B47" s="12"/>
      <c r="C47" s="42">
        <v>28</v>
      </c>
      <c r="D47" s="42">
        <v>25</v>
      </c>
      <c r="E47" s="42">
        <v>25</v>
      </c>
      <c r="F47" s="42">
        <v>27</v>
      </c>
      <c r="G47" s="42">
        <v>29</v>
      </c>
      <c r="H47" s="42">
        <v>28</v>
      </c>
      <c r="I47" s="42">
        <v>29</v>
      </c>
      <c r="J47" s="42">
        <v>51</v>
      </c>
      <c r="K47" s="42">
        <v>50</v>
      </c>
      <c r="L47" s="42">
        <v>50</v>
      </c>
      <c r="M47" s="42">
        <v>49</v>
      </c>
      <c r="N47" s="42">
        <v>48</v>
      </c>
      <c r="O47" s="63">
        <f t="shared" si="2"/>
        <v>36.583333333333336</v>
      </c>
    </row>
    <row r="48" spans="1:15" x14ac:dyDescent="0.2">
      <c r="A48" s="60" t="s">
        <v>58</v>
      </c>
      <c r="B48" s="12"/>
      <c r="C48" s="42">
        <v>16</v>
      </c>
      <c r="D48" s="42">
        <v>13</v>
      </c>
      <c r="E48" s="42">
        <v>12</v>
      </c>
      <c r="F48" s="42">
        <v>9</v>
      </c>
      <c r="G48" s="42">
        <v>6</v>
      </c>
      <c r="H48" s="42">
        <v>10</v>
      </c>
      <c r="I48" s="42">
        <v>7</v>
      </c>
      <c r="J48" s="42">
        <v>7</v>
      </c>
      <c r="K48" s="42">
        <v>6</v>
      </c>
      <c r="L48" s="42">
        <v>6</v>
      </c>
      <c r="M48" s="42">
        <v>8</v>
      </c>
      <c r="N48" s="42">
        <v>8</v>
      </c>
      <c r="O48" s="63">
        <f t="shared" si="2"/>
        <v>9</v>
      </c>
    </row>
    <row r="49" spans="1:15" x14ac:dyDescent="0.2">
      <c r="A49" s="60" t="s">
        <v>59</v>
      </c>
      <c r="B49" s="12"/>
      <c r="C49" s="42">
        <v>75</v>
      </c>
      <c r="D49" s="42">
        <v>71</v>
      </c>
      <c r="E49" s="42">
        <v>73</v>
      </c>
      <c r="F49" s="42">
        <v>81</v>
      </c>
      <c r="G49" s="42">
        <v>70</v>
      </c>
      <c r="H49" s="42">
        <v>85</v>
      </c>
      <c r="I49" s="42">
        <v>91</v>
      </c>
      <c r="J49" s="42">
        <v>94</v>
      </c>
      <c r="K49" s="42">
        <v>68</v>
      </c>
      <c r="L49" s="42">
        <v>59</v>
      </c>
      <c r="M49" s="42">
        <v>58</v>
      </c>
      <c r="N49" s="42">
        <v>63</v>
      </c>
      <c r="O49" s="63">
        <f t="shared" si="2"/>
        <v>74</v>
      </c>
    </row>
    <row r="50" spans="1:15" x14ac:dyDescent="0.2">
      <c r="A50" s="60" t="s">
        <v>60</v>
      </c>
      <c r="B50" s="12"/>
      <c r="C50" s="42">
        <v>40</v>
      </c>
      <c r="D50" s="42">
        <v>35</v>
      </c>
      <c r="E50" s="42">
        <v>31</v>
      </c>
      <c r="F50" s="42">
        <v>35</v>
      </c>
      <c r="G50" s="42">
        <v>60</v>
      </c>
      <c r="H50" s="42">
        <v>126</v>
      </c>
      <c r="I50" s="42">
        <v>160</v>
      </c>
      <c r="J50" s="42">
        <v>154</v>
      </c>
      <c r="K50" s="42">
        <v>101</v>
      </c>
      <c r="L50" s="42">
        <v>56</v>
      </c>
      <c r="M50" s="42">
        <v>42</v>
      </c>
      <c r="N50" s="42">
        <v>37</v>
      </c>
      <c r="O50" s="63">
        <f t="shared" si="2"/>
        <v>73.083333333333329</v>
      </c>
    </row>
    <row r="51" spans="1:15" x14ac:dyDescent="0.2">
      <c r="A51" s="60" t="s">
        <v>61</v>
      </c>
      <c r="B51" s="12"/>
      <c r="C51" s="42">
        <v>235</v>
      </c>
      <c r="D51" s="42">
        <v>241</v>
      </c>
      <c r="E51" s="42">
        <v>231</v>
      </c>
      <c r="F51" s="42">
        <v>182</v>
      </c>
      <c r="G51" s="42">
        <v>121</v>
      </c>
      <c r="H51" s="42">
        <v>133</v>
      </c>
      <c r="I51" s="42">
        <v>143</v>
      </c>
      <c r="J51" s="42">
        <v>129</v>
      </c>
      <c r="K51" s="42">
        <v>96</v>
      </c>
      <c r="L51" s="42">
        <v>113</v>
      </c>
      <c r="M51" s="42">
        <v>226</v>
      </c>
      <c r="N51" s="42">
        <v>251</v>
      </c>
      <c r="O51" s="63">
        <f t="shared" si="2"/>
        <v>175.08333333333334</v>
      </c>
    </row>
    <row r="52" spans="1:15" x14ac:dyDescent="0.2">
      <c r="A52" s="64" t="s">
        <v>62</v>
      </c>
      <c r="B52" s="12"/>
      <c r="C52" s="42">
        <v>103</v>
      </c>
      <c r="D52" s="42">
        <v>106</v>
      </c>
      <c r="E52" s="42">
        <v>101</v>
      </c>
      <c r="F52" s="42">
        <v>107</v>
      </c>
      <c r="G52" s="42">
        <v>97</v>
      </c>
      <c r="H52" s="42">
        <v>109</v>
      </c>
      <c r="I52" s="42">
        <v>102</v>
      </c>
      <c r="J52" s="42">
        <v>106</v>
      </c>
      <c r="K52" s="42">
        <v>101</v>
      </c>
      <c r="L52" s="42">
        <v>93</v>
      </c>
      <c r="M52" s="42">
        <v>93</v>
      </c>
      <c r="N52" s="42">
        <v>93</v>
      </c>
      <c r="O52" s="63">
        <f t="shared" si="2"/>
        <v>100.91666666666667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 t="s">
        <v>23</v>
      </c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2903</v>
      </c>
      <c r="D54" s="66">
        <f t="shared" ref="D54:N54" si="3">SUM(D37:D53)</f>
        <v>2940</v>
      </c>
      <c r="E54" s="66">
        <f t="shared" si="3"/>
        <v>2700</v>
      </c>
      <c r="F54" s="66">
        <f t="shared" si="3"/>
        <v>1806</v>
      </c>
      <c r="G54" s="66">
        <f t="shared" si="3"/>
        <v>981</v>
      </c>
      <c r="H54" s="66">
        <f t="shared" si="3"/>
        <v>1005</v>
      </c>
      <c r="I54" s="66">
        <f t="shared" si="3"/>
        <v>1017</v>
      </c>
      <c r="J54" s="66">
        <f t="shared" si="3"/>
        <v>1029</v>
      </c>
      <c r="K54" s="66">
        <f t="shared" si="3"/>
        <v>933</v>
      </c>
      <c r="L54" s="66">
        <f t="shared" si="3"/>
        <v>954</v>
      </c>
      <c r="M54" s="66">
        <f t="shared" si="3"/>
        <v>2620</v>
      </c>
      <c r="N54" s="66">
        <f t="shared" si="3"/>
        <v>3008</v>
      </c>
      <c r="O54" s="67">
        <f>SUM(C54:N54)/12</f>
        <v>1824.6666666666667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0.56010032799536946</v>
      </c>
      <c r="D56" s="76">
        <f t="shared" si="4"/>
        <v>0.56343426600229973</v>
      </c>
      <c r="E56" s="76">
        <f t="shared" si="4"/>
        <v>0.56098067733222523</v>
      </c>
      <c r="F56" s="76">
        <f t="shared" si="4"/>
        <v>0.51190476190476186</v>
      </c>
      <c r="G56" s="76">
        <f t="shared" si="4"/>
        <v>0.44753649635036497</v>
      </c>
      <c r="H56" s="76">
        <f t="shared" si="4"/>
        <v>0.46356088560885611</v>
      </c>
      <c r="I56" s="76">
        <f t="shared" si="4"/>
        <v>0.46694214876033058</v>
      </c>
      <c r="J56" s="76">
        <f t="shared" si="4"/>
        <v>0.47727272727272729</v>
      </c>
      <c r="K56" s="76">
        <f t="shared" si="4"/>
        <v>0.44705318639195019</v>
      </c>
      <c r="L56" s="76">
        <f t="shared" si="4"/>
        <v>0.44105409153952846</v>
      </c>
      <c r="M56" s="76">
        <f t="shared" si="4"/>
        <v>0.53122465531224661</v>
      </c>
      <c r="N56" s="76">
        <f t="shared" si="4"/>
        <v>0.53926138400860524</v>
      </c>
      <c r="O56" s="77">
        <f t="shared" si="4"/>
        <v>0.51891174518911742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zoomScale="70" workbookViewId="0">
      <selection activeCell="A60" sqref="A60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66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28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28" x14ac:dyDescent="0.2">
      <c r="A7" s="60" t="s">
        <v>54</v>
      </c>
      <c r="B7" s="12"/>
      <c r="C7">
        <v>10</v>
      </c>
      <c r="D7" s="61">
        <v>12</v>
      </c>
      <c r="E7" s="42">
        <v>12</v>
      </c>
      <c r="F7" s="42">
        <v>13</v>
      </c>
      <c r="G7" s="42">
        <v>10</v>
      </c>
      <c r="H7" s="42">
        <v>10</v>
      </c>
      <c r="I7" s="42">
        <v>12</v>
      </c>
      <c r="J7" s="61">
        <v>12</v>
      </c>
      <c r="K7" s="42">
        <v>12</v>
      </c>
      <c r="L7" s="42">
        <v>15</v>
      </c>
      <c r="M7" s="42">
        <v>18</v>
      </c>
      <c r="N7" s="42">
        <v>19</v>
      </c>
      <c r="O7" s="63">
        <f>SUM(C7:N7)/12</f>
        <v>12.916666666666666</v>
      </c>
    </row>
    <row r="8" spans="1:28" x14ac:dyDescent="0.2">
      <c r="A8" s="60" t="s">
        <v>55</v>
      </c>
      <c r="B8" s="12"/>
      <c r="C8">
        <v>1</v>
      </c>
      <c r="D8" s="42">
        <v>2</v>
      </c>
      <c r="E8" s="42">
        <v>2</v>
      </c>
      <c r="F8" s="42">
        <v>2</v>
      </c>
      <c r="G8" s="42">
        <v>1</v>
      </c>
      <c r="H8" s="42">
        <v>1</v>
      </c>
      <c r="I8" s="42">
        <v>1</v>
      </c>
      <c r="J8" s="42">
        <v>2</v>
      </c>
      <c r="K8" s="42">
        <v>2</v>
      </c>
      <c r="L8" s="42">
        <v>1</v>
      </c>
      <c r="M8" s="42">
        <v>1</v>
      </c>
      <c r="N8" s="42">
        <v>1</v>
      </c>
      <c r="O8" s="63">
        <f t="shared" ref="O8:O22" si="0">SUM(C8:N8)/12</f>
        <v>1.4166666666666667</v>
      </c>
    </row>
    <row r="9" spans="1:28" x14ac:dyDescent="0.2">
      <c r="A9" s="64" t="s">
        <v>18</v>
      </c>
      <c r="B9" s="12"/>
      <c r="C9">
        <v>170</v>
      </c>
      <c r="D9" s="42">
        <v>175</v>
      </c>
      <c r="E9" s="42">
        <v>180</v>
      </c>
      <c r="F9" s="42">
        <v>150</v>
      </c>
      <c r="G9" s="42">
        <v>135</v>
      </c>
      <c r="H9" s="42">
        <v>129</v>
      </c>
      <c r="I9" s="42">
        <v>129</v>
      </c>
      <c r="J9" s="42">
        <v>132</v>
      </c>
      <c r="K9" s="42">
        <v>139</v>
      </c>
      <c r="L9" s="42">
        <v>159</v>
      </c>
      <c r="M9" s="42">
        <v>173</v>
      </c>
      <c r="N9" s="42">
        <v>188</v>
      </c>
      <c r="O9" s="63">
        <f t="shared" si="0"/>
        <v>154.91666666666666</v>
      </c>
    </row>
    <row r="10" spans="1:28" x14ac:dyDescent="0.2">
      <c r="A10" s="64" t="s">
        <v>19</v>
      </c>
      <c r="B10" s="12"/>
      <c r="C10">
        <v>2</v>
      </c>
      <c r="D10" s="42">
        <v>3</v>
      </c>
      <c r="E10" s="42">
        <v>3</v>
      </c>
      <c r="F10" s="42">
        <v>2</v>
      </c>
      <c r="G10" s="42">
        <v>2</v>
      </c>
      <c r="H10" s="42">
        <v>0</v>
      </c>
      <c r="I10" s="42">
        <v>0</v>
      </c>
      <c r="J10" s="42"/>
      <c r="K10" s="42">
        <v>1</v>
      </c>
      <c r="L10" s="42">
        <v>0</v>
      </c>
      <c r="M10" s="42">
        <v>0</v>
      </c>
      <c r="N10" s="42">
        <v>0</v>
      </c>
      <c r="O10" s="63">
        <f t="shared" si="0"/>
        <v>1.0833333333333333</v>
      </c>
    </row>
    <row r="11" spans="1:28" x14ac:dyDescent="0.2">
      <c r="A11" s="50" t="s">
        <v>56</v>
      </c>
      <c r="B11" s="12"/>
      <c r="C11">
        <v>2</v>
      </c>
      <c r="D11" s="42">
        <v>4</v>
      </c>
      <c r="E11" s="42">
        <v>6</v>
      </c>
      <c r="F11" s="42">
        <v>6</v>
      </c>
      <c r="G11" s="42">
        <v>5</v>
      </c>
      <c r="H11" s="42">
        <v>5</v>
      </c>
      <c r="I11" s="42">
        <v>6</v>
      </c>
      <c r="J11" s="42">
        <v>6</v>
      </c>
      <c r="K11" s="42">
        <v>4</v>
      </c>
      <c r="L11" s="42">
        <v>4</v>
      </c>
      <c r="M11" s="42">
        <v>3</v>
      </c>
      <c r="N11" s="42">
        <v>3</v>
      </c>
      <c r="O11" s="63">
        <f t="shared" si="0"/>
        <v>4.5</v>
      </c>
    </row>
    <row r="12" spans="1:28" x14ac:dyDescent="0.2">
      <c r="A12" s="50" t="s">
        <v>33</v>
      </c>
      <c r="B12" s="12"/>
      <c r="C12">
        <v>416</v>
      </c>
      <c r="D12" s="61">
        <v>439</v>
      </c>
      <c r="E12" s="42">
        <v>462</v>
      </c>
      <c r="F12" s="42">
        <v>440</v>
      </c>
      <c r="G12" s="42">
        <v>434</v>
      </c>
      <c r="H12" s="42">
        <v>422</v>
      </c>
      <c r="I12" s="42">
        <v>441</v>
      </c>
      <c r="J12" s="42">
        <v>441</v>
      </c>
      <c r="K12" s="42">
        <v>497</v>
      </c>
      <c r="L12" s="61">
        <v>503</v>
      </c>
      <c r="M12" s="42">
        <v>478</v>
      </c>
      <c r="N12" s="42">
        <v>460</v>
      </c>
      <c r="O12" s="63">
        <f t="shared" si="0"/>
        <v>452.75</v>
      </c>
    </row>
    <row r="13" spans="1:28" x14ac:dyDescent="0.2">
      <c r="A13" s="64" t="s">
        <v>29</v>
      </c>
      <c r="B13" s="12"/>
      <c r="C13">
        <v>567</v>
      </c>
      <c r="D13" s="42">
        <v>575</v>
      </c>
      <c r="E13" s="42">
        <v>553</v>
      </c>
      <c r="F13" s="42">
        <v>411</v>
      </c>
      <c r="G13" s="42">
        <v>294</v>
      </c>
      <c r="H13" s="42">
        <v>248</v>
      </c>
      <c r="I13" s="42">
        <v>278</v>
      </c>
      <c r="J13" s="42">
        <v>269</v>
      </c>
      <c r="K13" s="42">
        <v>295</v>
      </c>
      <c r="L13" s="61">
        <v>325</v>
      </c>
      <c r="M13" s="42">
        <v>559</v>
      </c>
      <c r="N13" s="42">
        <v>614</v>
      </c>
      <c r="O13" s="63">
        <f t="shared" si="0"/>
        <v>415.66666666666669</v>
      </c>
    </row>
    <row r="14" spans="1:28" x14ac:dyDescent="0.2">
      <c r="A14" s="64" t="s">
        <v>20</v>
      </c>
      <c r="B14" s="12"/>
      <c r="C14">
        <v>82</v>
      </c>
      <c r="D14" s="42">
        <v>85</v>
      </c>
      <c r="E14" s="42">
        <v>82</v>
      </c>
      <c r="F14" s="42">
        <v>48</v>
      </c>
      <c r="G14" s="42">
        <v>28</v>
      </c>
      <c r="H14" s="42">
        <v>24</v>
      </c>
      <c r="I14" s="42">
        <v>22</v>
      </c>
      <c r="J14" s="42">
        <v>20</v>
      </c>
      <c r="K14" s="42">
        <v>22</v>
      </c>
      <c r="L14" s="61">
        <v>29</v>
      </c>
      <c r="M14" s="42">
        <v>86</v>
      </c>
      <c r="N14" s="42">
        <v>100</v>
      </c>
      <c r="O14" s="63">
        <f t="shared" si="0"/>
        <v>52.333333333333336</v>
      </c>
    </row>
    <row r="15" spans="1:28" x14ac:dyDescent="0.2">
      <c r="A15" s="50" t="s">
        <v>30</v>
      </c>
      <c r="B15" s="12"/>
      <c r="C15">
        <v>2437</v>
      </c>
      <c r="D15" s="42">
        <v>2392</v>
      </c>
      <c r="E15" s="42">
        <v>2182</v>
      </c>
      <c r="F15" s="42">
        <v>1182</v>
      </c>
      <c r="G15" s="42">
        <v>452</v>
      </c>
      <c r="H15" s="42">
        <v>328</v>
      </c>
      <c r="I15" s="42">
        <v>295</v>
      </c>
      <c r="J15" s="42">
        <v>261</v>
      </c>
      <c r="K15" s="42">
        <v>276</v>
      </c>
      <c r="L15" s="61">
        <v>464</v>
      </c>
      <c r="M15" s="42">
        <v>2432</v>
      </c>
      <c r="N15" s="42">
        <v>2700</v>
      </c>
      <c r="O15" s="63">
        <f t="shared" si="0"/>
        <v>1283.4166666666667</v>
      </c>
    </row>
    <row r="16" spans="1:28" x14ac:dyDescent="0.2">
      <c r="A16" s="50" t="s">
        <v>57</v>
      </c>
      <c r="B16" s="12"/>
      <c r="C16">
        <v>14</v>
      </c>
      <c r="D16" s="42">
        <v>16</v>
      </c>
      <c r="E16" s="42">
        <v>17</v>
      </c>
      <c r="F16" s="42">
        <v>10</v>
      </c>
      <c r="G16" s="42">
        <v>6</v>
      </c>
      <c r="H16" s="42">
        <v>6</v>
      </c>
      <c r="I16" s="42">
        <v>10</v>
      </c>
      <c r="J16" s="42">
        <v>8</v>
      </c>
      <c r="K16" s="42">
        <v>5</v>
      </c>
      <c r="L16" s="61">
        <v>7</v>
      </c>
      <c r="M16" s="42">
        <v>17</v>
      </c>
      <c r="N16" s="42">
        <v>24</v>
      </c>
      <c r="O16" s="63">
        <f t="shared" si="0"/>
        <v>11.666666666666666</v>
      </c>
    </row>
    <row r="17" spans="1:17" x14ac:dyDescent="0.2">
      <c r="A17" s="60" t="s">
        <v>21</v>
      </c>
      <c r="B17" s="12"/>
      <c r="C17">
        <v>19</v>
      </c>
      <c r="D17" s="42">
        <v>17</v>
      </c>
      <c r="E17" s="42">
        <v>16</v>
      </c>
      <c r="F17" s="42">
        <v>18</v>
      </c>
      <c r="G17" s="42">
        <v>18</v>
      </c>
      <c r="H17" s="42">
        <v>15</v>
      </c>
      <c r="I17" s="42">
        <v>18</v>
      </c>
      <c r="J17" s="42">
        <v>20</v>
      </c>
      <c r="K17" s="42">
        <v>23</v>
      </c>
      <c r="L17" s="61">
        <v>23</v>
      </c>
      <c r="M17" s="42">
        <v>25</v>
      </c>
      <c r="N17" s="42">
        <v>29</v>
      </c>
      <c r="O17" s="63">
        <f t="shared" si="0"/>
        <v>20.083333333333332</v>
      </c>
    </row>
    <row r="18" spans="1:17" x14ac:dyDescent="0.2">
      <c r="A18" s="60" t="s">
        <v>58</v>
      </c>
      <c r="B18" s="12"/>
      <c r="C18">
        <v>14</v>
      </c>
      <c r="D18" s="42">
        <v>14</v>
      </c>
      <c r="E18" s="42">
        <v>13</v>
      </c>
      <c r="F18" s="42">
        <v>12</v>
      </c>
      <c r="G18" s="42">
        <v>9</v>
      </c>
      <c r="H18" s="42">
        <v>7</v>
      </c>
      <c r="I18" s="42">
        <v>6</v>
      </c>
      <c r="J18" s="42">
        <v>8</v>
      </c>
      <c r="K18" s="42">
        <v>9</v>
      </c>
      <c r="L18" s="42">
        <v>11</v>
      </c>
      <c r="M18" s="42">
        <v>14</v>
      </c>
      <c r="N18" s="42">
        <v>15</v>
      </c>
      <c r="O18" s="63">
        <f t="shared" si="0"/>
        <v>11</v>
      </c>
    </row>
    <row r="19" spans="1:17" x14ac:dyDescent="0.2">
      <c r="A19" s="60" t="s">
        <v>59</v>
      </c>
      <c r="B19" s="12"/>
      <c r="C19">
        <v>176</v>
      </c>
      <c r="D19" s="42">
        <v>168</v>
      </c>
      <c r="E19" s="42">
        <v>162</v>
      </c>
      <c r="F19" s="42">
        <v>147</v>
      </c>
      <c r="G19" s="42">
        <v>123</v>
      </c>
      <c r="H19" s="42">
        <v>179</v>
      </c>
      <c r="I19" s="42">
        <v>184</v>
      </c>
      <c r="J19" s="42">
        <v>188</v>
      </c>
      <c r="K19" s="42">
        <v>134</v>
      </c>
      <c r="L19" s="42">
        <v>113</v>
      </c>
      <c r="M19" s="42">
        <v>132</v>
      </c>
      <c r="N19" s="42">
        <v>212</v>
      </c>
      <c r="O19" s="63">
        <f t="shared" si="0"/>
        <v>159.83333333333334</v>
      </c>
    </row>
    <row r="20" spans="1:17" ht="15" x14ac:dyDescent="0.25">
      <c r="A20" s="60" t="s">
        <v>60</v>
      </c>
      <c r="B20" s="12"/>
      <c r="C20">
        <v>45</v>
      </c>
      <c r="D20" s="42">
        <v>45</v>
      </c>
      <c r="E20" s="42">
        <v>48</v>
      </c>
      <c r="F20" s="42">
        <v>45</v>
      </c>
      <c r="G20" s="42">
        <v>43</v>
      </c>
      <c r="H20" s="42">
        <v>80</v>
      </c>
      <c r="I20" s="42">
        <v>100</v>
      </c>
      <c r="J20" s="42">
        <v>92</v>
      </c>
      <c r="K20" s="42">
        <v>49</v>
      </c>
      <c r="L20" s="42">
        <v>51</v>
      </c>
      <c r="M20" s="42">
        <v>49</v>
      </c>
      <c r="N20" s="42">
        <v>42</v>
      </c>
      <c r="O20" s="63">
        <f t="shared" si="0"/>
        <v>57.416666666666664</v>
      </c>
      <c r="P20" s="46"/>
    </row>
    <row r="21" spans="1:17" x14ac:dyDescent="0.2">
      <c r="A21" s="60" t="s">
        <v>61</v>
      </c>
      <c r="B21" s="12"/>
      <c r="C21">
        <v>307</v>
      </c>
      <c r="D21" s="42">
        <v>310</v>
      </c>
      <c r="E21" s="42">
        <v>309</v>
      </c>
      <c r="F21" s="42">
        <v>224</v>
      </c>
      <c r="G21" s="42">
        <v>177</v>
      </c>
      <c r="H21" s="42">
        <v>161</v>
      </c>
      <c r="I21" s="42">
        <v>174</v>
      </c>
      <c r="J21" s="42">
        <v>166</v>
      </c>
      <c r="K21" s="42">
        <v>149</v>
      </c>
      <c r="L21" s="42">
        <v>165</v>
      </c>
      <c r="M21" s="42">
        <v>333</v>
      </c>
      <c r="N21" s="42">
        <v>353</v>
      </c>
      <c r="O21" s="63">
        <f t="shared" si="0"/>
        <v>235.66666666666666</v>
      </c>
    </row>
    <row r="22" spans="1:17" x14ac:dyDescent="0.2">
      <c r="A22" s="64" t="s">
        <v>62</v>
      </c>
      <c r="B22" s="12"/>
      <c r="C22">
        <v>158</v>
      </c>
      <c r="D22" s="42">
        <v>169</v>
      </c>
      <c r="E22" s="42">
        <v>187</v>
      </c>
      <c r="F22" s="42">
        <v>172</v>
      </c>
      <c r="G22" s="42">
        <v>156</v>
      </c>
      <c r="H22" s="42">
        <v>146</v>
      </c>
      <c r="I22" s="42">
        <v>160</v>
      </c>
      <c r="J22" s="42">
        <v>138</v>
      </c>
      <c r="K22" s="42">
        <v>142</v>
      </c>
      <c r="L22" s="42">
        <v>157</v>
      </c>
      <c r="M22" s="42">
        <v>158</v>
      </c>
      <c r="N22" s="42">
        <v>164</v>
      </c>
      <c r="O22" s="63">
        <f t="shared" si="0"/>
        <v>158.91666666666666</v>
      </c>
    </row>
    <row r="23" spans="1:17" ht="13.5" thickBot="1" x14ac:dyDescent="0.25">
      <c r="A23" s="64"/>
      <c r="B23" s="1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7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7" x14ac:dyDescent="0.2">
      <c r="A25" s="11" t="s">
        <v>24</v>
      </c>
      <c r="B25" s="12"/>
      <c r="C25" s="62">
        <f>SUM(C7:C22)</f>
        <v>4420</v>
      </c>
      <c r="D25" s="62">
        <f t="shared" ref="D25:N25" si="1">SUM(D7:D22)</f>
        <v>4426</v>
      </c>
      <c r="E25" s="62">
        <f t="shared" si="1"/>
        <v>4234</v>
      </c>
      <c r="F25" s="62">
        <f t="shared" si="1"/>
        <v>2882</v>
      </c>
      <c r="G25" s="62">
        <f t="shared" si="1"/>
        <v>1893</v>
      </c>
      <c r="H25" s="62">
        <f t="shared" si="1"/>
        <v>1761</v>
      </c>
      <c r="I25" s="62">
        <f t="shared" si="1"/>
        <v>1836</v>
      </c>
      <c r="J25" s="62">
        <f t="shared" si="1"/>
        <v>1763</v>
      </c>
      <c r="K25" s="62">
        <f t="shared" si="1"/>
        <v>1759</v>
      </c>
      <c r="L25" s="62">
        <f t="shared" si="1"/>
        <v>2027</v>
      </c>
      <c r="M25" s="62">
        <f t="shared" si="1"/>
        <v>4478</v>
      </c>
      <c r="N25" s="62">
        <f t="shared" si="1"/>
        <v>4924</v>
      </c>
      <c r="O25" s="63">
        <f>SUM(C25:N25)/12</f>
        <v>3033.5833333333335</v>
      </c>
    </row>
    <row r="26" spans="1:17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  <c r="Q26" s="6"/>
    </row>
    <row r="27" spans="1:1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 x14ac:dyDescent="0.2">
      <c r="A32" s="1" t="s">
        <v>67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47</v>
      </c>
    </row>
    <row r="37" spans="1:15" x14ac:dyDescent="0.2">
      <c r="A37" s="60" t="s">
        <v>54</v>
      </c>
      <c r="B37" s="12"/>
      <c r="C37" s="42">
        <v>6</v>
      </c>
      <c r="D37" s="42">
        <v>7</v>
      </c>
      <c r="E37" s="42">
        <v>7</v>
      </c>
      <c r="F37" s="42">
        <v>7</v>
      </c>
      <c r="G37" s="42">
        <v>5</v>
      </c>
      <c r="H37" s="42">
        <v>5</v>
      </c>
      <c r="I37" s="42">
        <v>5</v>
      </c>
      <c r="J37" s="42">
        <v>5</v>
      </c>
      <c r="K37" s="42">
        <v>7</v>
      </c>
      <c r="L37" s="42">
        <v>8</v>
      </c>
      <c r="M37" s="42">
        <v>9</v>
      </c>
      <c r="N37" s="42">
        <v>11</v>
      </c>
      <c r="O37" s="63">
        <f>SUM(C37:N37)/12</f>
        <v>6.833333333333333</v>
      </c>
    </row>
    <row r="38" spans="1:15" x14ac:dyDescent="0.2">
      <c r="A38" s="60" t="s">
        <v>55</v>
      </c>
      <c r="B38" s="12"/>
      <c r="C38" s="42">
        <v>1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63">
        <f t="shared" ref="O38:O52" si="2">SUM(C38:N38)/12</f>
        <v>1</v>
      </c>
    </row>
    <row r="39" spans="1:15" x14ac:dyDescent="0.2">
      <c r="A39" s="64" t="s">
        <v>18</v>
      </c>
      <c r="B39" s="12"/>
      <c r="C39" s="42">
        <v>68</v>
      </c>
      <c r="D39" s="42">
        <v>72</v>
      </c>
      <c r="E39" s="42">
        <v>75</v>
      </c>
      <c r="F39" s="42">
        <v>60</v>
      </c>
      <c r="G39" s="42">
        <v>48</v>
      </c>
      <c r="H39" s="42">
        <v>45</v>
      </c>
      <c r="I39" s="42">
        <v>44</v>
      </c>
      <c r="J39" s="42">
        <v>44</v>
      </c>
      <c r="K39" s="42">
        <v>42</v>
      </c>
      <c r="L39" s="42">
        <v>46</v>
      </c>
      <c r="M39" s="42">
        <v>67</v>
      </c>
      <c r="N39" s="42">
        <v>76</v>
      </c>
      <c r="O39" s="63">
        <f t="shared" si="2"/>
        <v>57.25</v>
      </c>
    </row>
    <row r="40" spans="1:15" x14ac:dyDescent="0.2">
      <c r="A40" s="64" t="s">
        <v>19</v>
      </c>
      <c r="B40" s="12"/>
      <c r="C40" s="42">
        <v>0</v>
      </c>
      <c r="D40" s="42">
        <v>0</v>
      </c>
      <c r="E40" s="42"/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78"/>
      <c r="N40" s="42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 s="42">
        <v>1</v>
      </c>
      <c r="D41" s="42">
        <v>2</v>
      </c>
      <c r="E41" s="42">
        <v>2</v>
      </c>
      <c r="F41" s="42">
        <v>2</v>
      </c>
      <c r="G41" s="42">
        <v>2</v>
      </c>
      <c r="H41" s="42">
        <v>2</v>
      </c>
      <c r="I41" s="42">
        <v>2</v>
      </c>
      <c r="J41" s="42">
        <v>2</v>
      </c>
      <c r="K41" s="42">
        <v>1</v>
      </c>
      <c r="L41" s="42">
        <v>1</v>
      </c>
      <c r="M41" s="42">
        <v>1</v>
      </c>
      <c r="N41" s="42">
        <v>1</v>
      </c>
      <c r="O41" s="63">
        <f t="shared" si="2"/>
        <v>1.5833333333333333</v>
      </c>
    </row>
    <row r="42" spans="1:15" x14ac:dyDescent="0.2">
      <c r="A42" s="50" t="s">
        <v>33</v>
      </c>
      <c r="B42" s="12"/>
      <c r="C42" s="42">
        <v>32</v>
      </c>
      <c r="D42" s="42">
        <v>38</v>
      </c>
      <c r="E42" s="42">
        <v>40</v>
      </c>
      <c r="F42" s="42">
        <v>35</v>
      </c>
      <c r="G42" s="42">
        <v>30</v>
      </c>
      <c r="H42" s="42">
        <v>29</v>
      </c>
      <c r="I42" s="42">
        <v>29</v>
      </c>
      <c r="J42" s="42">
        <v>29</v>
      </c>
      <c r="K42" s="42">
        <v>31</v>
      </c>
      <c r="L42" s="42">
        <v>36</v>
      </c>
      <c r="M42" s="42">
        <v>32</v>
      </c>
      <c r="N42" s="42">
        <v>31</v>
      </c>
      <c r="O42" s="63">
        <f t="shared" si="2"/>
        <v>32.666666666666664</v>
      </c>
    </row>
    <row r="43" spans="1:15" x14ac:dyDescent="0.2">
      <c r="A43" s="64" t="s">
        <v>29</v>
      </c>
      <c r="B43" s="12"/>
      <c r="C43" s="42">
        <v>397</v>
      </c>
      <c r="D43" s="42">
        <v>405</v>
      </c>
      <c r="E43" s="42">
        <v>391</v>
      </c>
      <c r="F43" s="42">
        <v>276</v>
      </c>
      <c r="G43" s="42">
        <v>188</v>
      </c>
      <c r="H43" s="42">
        <v>162</v>
      </c>
      <c r="I43" s="42">
        <v>185</v>
      </c>
      <c r="J43" s="42">
        <v>177</v>
      </c>
      <c r="K43" s="42">
        <v>189</v>
      </c>
      <c r="L43" s="42">
        <v>211</v>
      </c>
      <c r="M43" s="42">
        <v>394</v>
      </c>
      <c r="N43" s="42">
        <v>442</v>
      </c>
      <c r="O43" s="63">
        <f t="shared" si="2"/>
        <v>284.75</v>
      </c>
    </row>
    <row r="44" spans="1:15" x14ac:dyDescent="0.2">
      <c r="A44" s="64" t="s">
        <v>20</v>
      </c>
      <c r="B44" s="12"/>
      <c r="C44" s="42">
        <v>18</v>
      </c>
      <c r="D44" s="42">
        <v>18</v>
      </c>
      <c r="E44" s="42">
        <v>18</v>
      </c>
      <c r="F44" s="42">
        <v>11</v>
      </c>
      <c r="G44" s="42">
        <v>5</v>
      </c>
      <c r="H44" s="42">
        <v>8</v>
      </c>
      <c r="I44" s="42">
        <v>9</v>
      </c>
      <c r="J44" s="42">
        <v>8</v>
      </c>
      <c r="K44" s="42">
        <v>8</v>
      </c>
      <c r="L44" s="42">
        <v>8</v>
      </c>
      <c r="M44" s="42">
        <v>13</v>
      </c>
      <c r="N44" s="42">
        <v>16</v>
      </c>
      <c r="O44" s="63">
        <f t="shared" si="2"/>
        <v>11.666666666666666</v>
      </c>
    </row>
    <row r="45" spans="1:15" x14ac:dyDescent="0.2">
      <c r="A45" s="50" t="s">
        <v>30</v>
      </c>
      <c r="B45" s="12"/>
      <c r="C45" s="42">
        <v>1550</v>
      </c>
      <c r="D45" s="42">
        <v>1529</v>
      </c>
      <c r="E45" s="42">
        <v>1378</v>
      </c>
      <c r="F45" s="42">
        <v>770</v>
      </c>
      <c r="G45" s="42">
        <v>268</v>
      </c>
      <c r="H45" s="42">
        <v>175</v>
      </c>
      <c r="I45" s="42">
        <v>159</v>
      </c>
      <c r="J45" s="42">
        <v>137</v>
      </c>
      <c r="K45" s="42">
        <v>145</v>
      </c>
      <c r="L45" s="42">
        <v>257</v>
      </c>
      <c r="M45" s="42">
        <v>1507</v>
      </c>
      <c r="N45" s="42">
        <v>1673</v>
      </c>
      <c r="O45" s="63">
        <f t="shared" si="2"/>
        <v>795.66666666666663</v>
      </c>
    </row>
    <row r="46" spans="1:15" x14ac:dyDescent="0.2">
      <c r="A46" s="50" t="s">
        <v>57</v>
      </c>
      <c r="B46" s="12"/>
      <c r="C46" s="42">
        <v>12</v>
      </c>
      <c r="D46" s="42">
        <v>13</v>
      </c>
      <c r="E46" s="42">
        <v>14</v>
      </c>
      <c r="F46" s="42">
        <v>9</v>
      </c>
      <c r="G46" s="42">
        <v>5</v>
      </c>
      <c r="H46" s="42">
        <v>4</v>
      </c>
      <c r="I46" s="42">
        <v>8</v>
      </c>
      <c r="J46" s="42">
        <v>7</v>
      </c>
      <c r="K46" s="42">
        <v>4</v>
      </c>
      <c r="L46" s="42">
        <v>4</v>
      </c>
      <c r="M46" s="42">
        <v>14</v>
      </c>
      <c r="N46" s="42">
        <v>18</v>
      </c>
      <c r="O46" s="63">
        <f t="shared" si="2"/>
        <v>9.3333333333333339</v>
      </c>
    </row>
    <row r="47" spans="1:15" x14ac:dyDescent="0.2">
      <c r="A47" s="60" t="s">
        <v>21</v>
      </c>
      <c r="B47" s="12"/>
      <c r="C47" s="42">
        <v>11</v>
      </c>
      <c r="D47" s="42">
        <v>10</v>
      </c>
      <c r="E47" s="42">
        <v>10</v>
      </c>
      <c r="F47" s="42">
        <v>11</v>
      </c>
      <c r="G47" s="42">
        <v>12</v>
      </c>
      <c r="H47" s="42">
        <v>8</v>
      </c>
      <c r="I47" s="42">
        <v>11</v>
      </c>
      <c r="J47" s="42">
        <v>14</v>
      </c>
      <c r="K47" s="42">
        <v>15</v>
      </c>
      <c r="L47" s="42">
        <v>16</v>
      </c>
      <c r="M47" s="42">
        <v>18</v>
      </c>
      <c r="N47" s="42">
        <v>20</v>
      </c>
      <c r="O47" s="63">
        <f t="shared" si="2"/>
        <v>13</v>
      </c>
    </row>
    <row r="48" spans="1:15" x14ac:dyDescent="0.2">
      <c r="A48" s="60" t="s">
        <v>58</v>
      </c>
      <c r="B48" s="12"/>
      <c r="C48" s="42">
        <v>10</v>
      </c>
      <c r="D48" s="42">
        <v>9</v>
      </c>
      <c r="E48" s="42">
        <v>9</v>
      </c>
      <c r="F48" s="42">
        <v>7</v>
      </c>
      <c r="G48" s="42">
        <v>6</v>
      </c>
      <c r="H48" s="42">
        <v>4</v>
      </c>
      <c r="I48" s="42">
        <v>3</v>
      </c>
      <c r="J48" s="42">
        <v>5</v>
      </c>
      <c r="K48" s="42">
        <v>7</v>
      </c>
      <c r="L48" s="42">
        <v>9</v>
      </c>
      <c r="M48" s="42">
        <v>11</v>
      </c>
      <c r="N48" s="42">
        <v>12</v>
      </c>
      <c r="O48" s="63">
        <f t="shared" si="2"/>
        <v>7.666666666666667</v>
      </c>
    </row>
    <row r="49" spans="1:15" x14ac:dyDescent="0.2">
      <c r="A49" s="60" t="s">
        <v>59</v>
      </c>
      <c r="B49" s="12"/>
      <c r="C49" s="42">
        <v>75</v>
      </c>
      <c r="D49" s="42">
        <v>69</v>
      </c>
      <c r="E49" s="42">
        <v>65</v>
      </c>
      <c r="F49" s="42">
        <v>63</v>
      </c>
      <c r="G49" s="42">
        <v>60</v>
      </c>
      <c r="H49" s="42">
        <v>115</v>
      </c>
      <c r="I49" s="42">
        <v>123</v>
      </c>
      <c r="J49" s="42">
        <v>123</v>
      </c>
      <c r="K49" s="42">
        <v>77</v>
      </c>
      <c r="L49" s="42">
        <v>59</v>
      </c>
      <c r="M49" s="42">
        <v>55</v>
      </c>
      <c r="N49" s="42">
        <v>95</v>
      </c>
      <c r="O49" s="63">
        <f t="shared" si="2"/>
        <v>81.583333333333329</v>
      </c>
    </row>
    <row r="50" spans="1:15" x14ac:dyDescent="0.2">
      <c r="A50" s="60" t="s">
        <v>60</v>
      </c>
      <c r="B50" s="12"/>
      <c r="C50" s="42">
        <v>35</v>
      </c>
      <c r="D50" s="42">
        <v>35</v>
      </c>
      <c r="E50" s="42">
        <v>36</v>
      </c>
      <c r="F50" s="42">
        <v>36</v>
      </c>
      <c r="G50" s="42">
        <v>32</v>
      </c>
      <c r="H50" s="42">
        <v>67</v>
      </c>
      <c r="I50" s="42">
        <v>84</v>
      </c>
      <c r="J50" s="42">
        <v>78</v>
      </c>
      <c r="K50" s="42">
        <v>39</v>
      </c>
      <c r="L50" s="42">
        <v>36</v>
      </c>
      <c r="M50" s="42">
        <v>33</v>
      </c>
      <c r="N50" s="42">
        <v>30</v>
      </c>
      <c r="O50" s="63">
        <f t="shared" si="2"/>
        <v>45.083333333333336</v>
      </c>
    </row>
    <row r="51" spans="1:15" x14ac:dyDescent="0.2">
      <c r="A51" s="60" t="s">
        <v>61</v>
      </c>
      <c r="B51" s="12"/>
      <c r="C51" s="42">
        <v>207</v>
      </c>
      <c r="D51" s="42">
        <v>208</v>
      </c>
      <c r="E51" s="42">
        <v>208</v>
      </c>
      <c r="F51" s="42">
        <v>161</v>
      </c>
      <c r="G51" s="42">
        <v>128</v>
      </c>
      <c r="H51" s="42">
        <v>118</v>
      </c>
      <c r="I51" s="42">
        <v>129</v>
      </c>
      <c r="J51" s="42">
        <v>125</v>
      </c>
      <c r="K51" s="42">
        <v>107</v>
      </c>
      <c r="L51" s="42">
        <v>111</v>
      </c>
      <c r="M51" s="42">
        <v>197</v>
      </c>
      <c r="N51" s="42">
        <v>212</v>
      </c>
      <c r="O51" s="63">
        <f t="shared" si="2"/>
        <v>159.25</v>
      </c>
    </row>
    <row r="52" spans="1:15" x14ac:dyDescent="0.2">
      <c r="A52" s="64" t="s">
        <v>62</v>
      </c>
      <c r="B52" s="12"/>
      <c r="C52" s="42">
        <v>91</v>
      </c>
      <c r="D52" s="42">
        <v>98</v>
      </c>
      <c r="E52" s="42">
        <v>109</v>
      </c>
      <c r="F52" s="42">
        <v>93</v>
      </c>
      <c r="G52" s="42">
        <v>87</v>
      </c>
      <c r="H52" s="42">
        <v>84</v>
      </c>
      <c r="I52" s="42">
        <v>91</v>
      </c>
      <c r="J52" s="42">
        <v>89</v>
      </c>
      <c r="K52" s="42">
        <v>80</v>
      </c>
      <c r="L52" s="42">
        <v>92</v>
      </c>
      <c r="M52" s="42">
        <v>90</v>
      </c>
      <c r="N52" s="42">
        <v>94</v>
      </c>
      <c r="O52" s="63">
        <f t="shared" si="2"/>
        <v>91.5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 t="s">
        <v>23</v>
      </c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2514</v>
      </c>
      <c r="D54" s="66">
        <f t="shared" ref="D54:N54" si="3">SUM(D37:D53)</f>
        <v>2514</v>
      </c>
      <c r="E54" s="66">
        <f t="shared" si="3"/>
        <v>2363</v>
      </c>
      <c r="F54" s="66">
        <f t="shared" si="3"/>
        <v>1542</v>
      </c>
      <c r="G54" s="66">
        <f t="shared" si="3"/>
        <v>877</v>
      </c>
      <c r="H54" s="66">
        <f t="shared" si="3"/>
        <v>827</v>
      </c>
      <c r="I54" s="66">
        <f t="shared" si="3"/>
        <v>883</v>
      </c>
      <c r="J54" s="66">
        <f t="shared" si="3"/>
        <v>844</v>
      </c>
      <c r="K54" s="66">
        <f t="shared" si="3"/>
        <v>753</v>
      </c>
      <c r="L54" s="66">
        <f t="shared" si="3"/>
        <v>895</v>
      </c>
      <c r="M54" s="66">
        <f t="shared" si="3"/>
        <v>2442</v>
      </c>
      <c r="N54" s="66">
        <f t="shared" si="3"/>
        <v>2732</v>
      </c>
      <c r="O54" s="67">
        <f>SUM(C54:N54)/12</f>
        <v>1598.8333333333333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0.5687782805429864</v>
      </c>
      <c r="D56" s="76">
        <f t="shared" si="4"/>
        <v>0.5680072300045188</v>
      </c>
      <c r="E56" s="76">
        <f t="shared" si="4"/>
        <v>0.55810108644307987</v>
      </c>
      <c r="F56" s="76">
        <f t="shared" si="4"/>
        <v>0.53504510756419155</v>
      </c>
      <c r="G56" s="76">
        <f t="shared" si="4"/>
        <v>0.46328578975171686</v>
      </c>
      <c r="H56" s="76">
        <f t="shared" si="4"/>
        <v>0.46961953435547982</v>
      </c>
      <c r="I56" s="76">
        <f t="shared" si="4"/>
        <v>0.48093681917211328</v>
      </c>
      <c r="J56" s="76">
        <f t="shared" si="4"/>
        <v>0.47872943845717525</v>
      </c>
      <c r="K56" s="76">
        <f t="shared" si="4"/>
        <v>0.42808413871517909</v>
      </c>
      <c r="L56" s="76">
        <f t="shared" si="4"/>
        <v>0.44153922052294031</v>
      </c>
      <c r="M56" s="76">
        <f t="shared" si="4"/>
        <v>0.54533273782938807</v>
      </c>
      <c r="N56" s="76">
        <f t="shared" si="4"/>
        <v>0.55483346872461414</v>
      </c>
      <c r="O56" s="77">
        <f t="shared" si="4"/>
        <v>0.52704447435650903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6" t="s">
        <v>68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2021-03-30T09:22:50Z</cp:lastPrinted>
  <dcterms:created xsi:type="dcterms:W3CDTF">2000-06-13T19:30:21Z</dcterms:created>
  <dcterms:modified xsi:type="dcterms:W3CDTF">2021-03-30T09:22:52Z</dcterms:modified>
</cp:coreProperties>
</file>