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50" windowWidth="9690" windowHeight="6360"/>
  </bookViews>
  <sheets>
    <sheet name="2016" sheetId="26" r:id="rId1"/>
    <sheet name="2015" sheetId="24" r:id="rId2"/>
    <sheet name="2014" sheetId="25" r:id="rId3"/>
    <sheet name="2013" sheetId="23" r:id="rId4"/>
    <sheet name="2012" sheetId="22" r:id="rId5"/>
    <sheet name="2011" sheetId="21" r:id="rId6"/>
    <sheet name="2010" sheetId="20" r:id="rId7"/>
    <sheet name="2009" sheetId="19" r:id="rId8"/>
  </sheets>
  <externalReferences>
    <externalReference r:id="rId9"/>
  </externalReferences>
  <definedNames>
    <definedName name="_xlnm.Print_Area" localSheetId="5">'2011'!$A$1:$O$60</definedName>
    <definedName name="_xlnm.Print_Area" localSheetId="4">'2012'!$A$1:$O$60</definedName>
    <definedName name="_xlnm.Print_Area" localSheetId="3">'2013'!$A$1:$O$60</definedName>
    <definedName name="_xlnm.Print_Area" localSheetId="2">'2014'!$A$1:$O$60</definedName>
    <definedName name="_xlnm.Print_Area" localSheetId="1">'2015'!$A$1:$O$61</definedName>
    <definedName name="_xlnm.Print_Area" localSheetId="0">'2016'!$A$1:$O$61</definedName>
  </definedNames>
  <calcPr calcId="145621"/>
</workbook>
</file>

<file path=xl/calcChain.xml><?xml version="1.0" encoding="utf-8"?>
<calcChain xmlns="http://schemas.openxmlformats.org/spreadsheetml/2006/main">
  <c r="O25" i="26" l="1"/>
  <c r="O12" i="26"/>
  <c r="N55" i="26" l="1"/>
  <c r="N57" i="26" s="1"/>
  <c r="M55" i="26"/>
  <c r="L55" i="26"/>
  <c r="K55" i="26"/>
  <c r="J55" i="26"/>
  <c r="J57" i="26" s="1"/>
  <c r="I55" i="26"/>
  <c r="I57" i="26" s="1"/>
  <c r="H55" i="26"/>
  <c r="G55" i="26"/>
  <c r="F55" i="26"/>
  <c r="E55" i="26"/>
  <c r="O55" i="26" s="1"/>
  <c r="D55" i="26"/>
  <c r="C55" i="26"/>
  <c r="C57" i="26" s="1"/>
  <c r="O54" i="26"/>
  <c r="O53" i="26"/>
  <c r="O52" i="26"/>
  <c r="O51" i="26"/>
  <c r="O50" i="26"/>
  <c r="O49" i="26"/>
  <c r="O48" i="26"/>
  <c r="O47" i="26"/>
  <c r="O46" i="26"/>
  <c r="O45" i="26"/>
  <c r="O44" i="26"/>
  <c r="O43" i="26"/>
  <c r="O42" i="26"/>
  <c r="O41" i="26"/>
  <c r="O40" i="26"/>
  <c r="O39" i="26"/>
  <c r="O38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O22" i="26"/>
  <c r="O21" i="26"/>
  <c r="O20" i="26"/>
  <c r="O19" i="26"/>
  <c r="O18" i="26"/>
  <c r="O17" i="26"/>
  <c r="O16" i="26"/>
  <c r="O15" i="26"/>
  <c r="O14" i="26"/>
  <c r="O13" i="26"/>
  <c r="O11" i="26"/>
  <c r="O10" i="26"/>
  <c r="O9" i="26"/>
  <c r="O8" i="26"/>
  <c r="O7" i="26"/>
  <c r="M57" i="26" l="1"/>
  <c r="E57" i="26"/>
  <c r="K57" i="26"/>
  <c r="L57" i="26"/>
  <c r="G57" i="26"/>
  <c r="H57" i="26"/>
  <c r="F57" i="26"/>
  <c r="D57" i="26"/>
  <c r="O57" i="26" l="1"/>
  <c r="N54" i="25" l="1"/>
  <c r="M54" i="25"/>
  <c r="L54" i="25"/>
  <c r="K54" i="25"/>
  <c r="J54" i="25"/>
  <c r="I54" i="25"/>
  <c r="H54" i="25"/>
  <c r="G54" i="25"/>
  <c r="F54" i="25"/>
  <c r="E54" i="25"/>
  <c r="D54" i="25"/>
  <c r="C54" i="25"/>
  <c r="O53" i="25"/>
  <c r="O52" i="25"/>
  <c r="O51" i="25"/>
  <c r="O50" i="25"/>
  <c r="O49" i="25"/>
  <c r="O48" i="25"/>
  <c r="O47" i="25"/>
  <c r="O46" i="25"/>
  <c r="O45" i="25"/>
  <c r="O44" i="25"/>
  <c r="O43" i="25"/>
  <c r="O42" i="25"/>
  <c r="O41" i="25"/>
  <c r="O40" i="25"/>
  <c r="O39" i="25"/>
  <c r="O38" i="25"/>
  <c r="O37" i="25"/>
  <c r="S25" i="25"/>
  <c r="N25" i="25"/>
  <c r="AB25" i="25" s="1"/>
  <c r="M25" i="25"/>
  <c r="AA25" i="25" s="1"/>
  <c r="L25" i="25"/>
  <c r="Z25" i="25" s="1"/>
  <c r="K25" i="25"/>
  <c r="Y25" i="25" s="1"/>
  <c r="J25" i="25"/>
  <c r="X25" i="25" s="1"/>
  <c r="I25" i="25"/>
  <c r="W25" i="25" s="1"/>
  <c r="H25" i="25"/>
  <c r="V25" i="25" s="1"/>
  <c r="G25" i="25"/>
  <c r="U25" i="25" s="1"/>
  <c r="F25" i="25"/>
  <c r="T25" i="25" s="1"/>
  <c r="E25" i="25"/>
  <c r="D25" i="25"/>
  <c r="R25" i="25" s="1"/>
  <c r="C25" i="25"/>
  <c r="O25" i="25" s="1"/>
  <c r="AC25" i="25" s="1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O22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O21" i="25"/>
  <c r="AC21" i="25" s="1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O20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O19" i="25"/>
  <c r="AC19" i="25" s="1"/>
  <c r="AB18" i="25"/>
  <c r="AA18" i="25"/>
  <c r="Z18" i="25"/>
  <c r="Y18" i="25"/>
  <c r="X18" i="25"/>
  <c r="W18" i="25"/>
  <c r="V18" i="25"/>
  <c r="U18" i="25"/>
  <c r="T18" i="25"/>
  <c r="S18" i="25"/>
  <c r="R18" i="25"/>
  <c r="Q18" i="25"/>
  <c r="O18" i="25"/>
  <c r="AC18" i="25" s="1"/>
  <c r="AB17" i="25"/>
  <c r="AA17" i="25"/>
  <c r="Z17" i="25"/>
  <c r="Y17" i="25"/>
  <c r="X17" i="25"/>
  <c r="W17" i="25"/>
  <c r="V17" i="25"/>
  <c r="U17" i="25"/>
  <c r="T17" i="25"/>
  <c r="S17" i="25"/>
  <c r="R17" i="25"/>
  <c r="Q17" i="25"/>
  <c r="O17" i="25"/>
  <c r="AC17" i="25" s="1"/>
  <c r="AB16" i="25"/>
  <c r="AA16" i="25"/>
  <c r="Z16" i="25"/>
  <c r="Y16" i="25"/>
  <c r="X16" i="25"/>
  <c r="W16" i="25"/>
  <c r="V16" i="25"/>
  <c r="U16" i="25"/>
  <c r="T16" i="25"/>
  <c r="S16" i="25"/>
  <c r="R16" i="25"/>
  <c r="Q16" i="25"/>
  <c r="O16" i="25"/>
  <c r="AC16" i="25" s="1"/>
  <c r="AB15" i="25"/>
  <c r="AA15" i="25"/>
  <c r="Z15" i="25"/>
  <c r="Y15" i="25"/>
  <c r="X15" i="25"/>
  <c r="W15" i="25"/>
  <c r="V15" i="25"/>
  <c r="U15" i="25"/>
  <c r="T15" i="25"/>
  <c r="S15" i="25"/>
  <c r="R15" i="25"/>
  <c r="Q15" i="25"/>
  <c r="O15" i="25"/>
  <c r="AC15" i="25" s="1"/>
  <c r="AB14" i="25"/>
  <c r="AA14" i="25"/>
  <c r="Z14" i="25"/>
  <c r="Y14" i="25"/>
  <c r="X14" i="25"/>
  <c r="W14" i="25"/>
  <c r="V14" i="25"/>
  <c r="U14" i="25"/>
  <c r="T14" i="25"/>
  <c r="S14" i="25"/>
  <c r="R14" i="25"/>
  <c r="Q14" i="25"/>
  <c r="O14" i="25"/>
  <c r="AC14" i="25" s="1"/>
  <c r="AB13" i="25"/>
  <c r="AA13" i="25"/>
  <c r="Z13" i="25"/>
  <c r="Y13" i="25"/>
  <c r="X13" i="25"/>
  <c r="W13" i="25"/>
  <c r="V13" i="25"/>
  <c r="U13" i="25"/>
  <c r="T13" i="25"/>
  <c r="S13" i="25"/>
  <c r="R13" i="25"/>
  <c r="Q13" i="25"/>
  <c r="O13" i="25"/>
  <c r="AC13" i="25" s="1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O12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O11" i="25"/>
  <c r="AC11" i="25" s="1"/>
  <c r="AB10" i="25"/>
  <c r="AA10" i="25"/>
  <c r="Z10" i="25"/>
  <c r="Y10" i="25"/>
  <c r="X10" i="25"/>
  <c r="W10" i="25"/>
  <c r="V10" i="25"/>
  <c r="U10" i="25"/>
  <c r="T10" i="25"/>
  <c r="S10" i="25"/>
  <c r="R10" i="25"/>
  <c r="Q10" i="25"/>
  <c r="O10" i="25"/>
  <c r="AC10" i="25" s="1"/>
  <c r="AB9" i="25"/>
  <c r="AA9" i="25"/>
  <c r="Z9" i="25"/>
  <c r="Y9" i="25"/>
  <c r="X9" i="25"/>
  <c r="W9" i="25"/>
  <c r="V9" i="25"/>
  <c r="U9" i="25"/>
  <c r="T9" i="25"/>
  <c r="S9" i="25"/>
  <c r="R9" i="25"/>
  <c r="Q9" i="25"/>
  <c r="O9" i="25"/>
  <c r="AC9" i="25" s="1"/>
  <c r="AB8" i="25"/>
  <c r="AA8" i="25"/>
  <c r="Z8" i="25"/>
  <c r="Y8" i="25"/>
  <c r="X8" i="25"/>
  <c r="W8" i="25"/>
  <c r="V8" i="25"/>
  <c r="U8" i="25"/>
  <c r="T8" i="25"/>
  <c r="S8" i="25"/>
  <c r="R8" i="25"/>
  <c r="Q8" i="25"/>
  <c r="O8" i="25"/>
  <c r="AC8" i="25" s="1"/>
  <c r="AB7" i="25"/>
  <c r="AA7" i="25"/>
  <c r="Z7" i="25"/>
  <c r="Y7" i="25"/>
  <c r="X7" i="25"/>
  <c r="W7" i="25"/>
  <c r="V7" i="25"/>
  <c r="U7" i="25"/>
  <c r="T7" i="25"/>
  <c r="S7" i="25"/>
  <c r="R7" i="25"/>
  <c r="Q7" i="25"/>
  <c r="O7" i="25"/>
  <c r="AC7" i="25" s="1"/>
  <c r="N55" i="24"/>
  <c r="M55" i="24"/>
  <c r="L55" i="24"/>
  <c r="K55" i="24"/>
  <c r="J55" i="24"/>
  <c r="I55" i="24"/>
  <c r="H55" i="24"/>
  <c r="G55" i="24"/>
  <c r="F55" i="24"/>
  <c r="E55" i="24"/>
  <c r="D55" i="24"/>
  <c r="C55" i="24"/>
  <c r="O54" i="24"/>
  <c r="O53" i="24"/>
  <c r="O52" i="24"/>
  <c r="O51" i="24"/>
  <c r="O50" i="24"/>
  <c r="O49" i="24"/>
  <c r="O48" i="24"/>
  <c r="O47" i="24"/>
  <c r="O46" i="24"/>
  <c r="O45" i="24"/>
  <c r="O44" i="24"/>
  <c r="O43" i="24"/>
  <c r="O42" i="24"/>
  <c r="O41" i="24"/>
  <c r="O40" i="24"/>
  <c r="O39" i="24"/>
  <c r="O38" i="24"/>
  <c r="N25" i="24"/>
  <c r="N57" i="24" s="1"/>
  <c r="M25" i="24"/>
  <c r="L25" i="24"/>
  <c r="K25" i="24"/>
  <c r="J25" i="24"/>
  <c r="I25" i="24"/>
  <c r="H25" i="24"/>
  <c r="G25" i="24"/>
  <c r="F25" i="24"/>
  <c r="E25" i="24"/>
  <c r="D25" i="24"/>
  <c r="C25" i="24"/>
  <c r="O22" i="24"/>
  <c r="O21" i="24"/>
  <c r="O20" i="24"/>
  <c r="O19" i="24"/>
  <c r="O18" i="24"/>
  <c r="O17" i="24"/>
  <c r="O16" i="24"/>
  <c r="O15" i="24"/>
  <c r="O14" i="24"/>
  <c r="O13" i="24"/>
  <c r="O12" i="24"/>
  <c r="O11" i="24"/>
  <c r="O10" i="24"/>
  <c r="O9" i="24"/>
  <c r="O8" i="24"/>
  <c r="O7" i="24"/>
  <c r="K56" i="25" l="1"/>
  <c r="D56" i="25"/>
  <c r="H56" i="25"/>
  <c r="L56" i="25"/>
  <c r="G56" i="25"/>
  <c r="E56" i="25"/>
  <c r="I56" i="25"/>
  <c r="M56" i="25"/>
  <c r="C56" i="25"/>
  <c r="Q25" i="25"/>
  <c r="O54" i="25"/>
  <c r="O56" i="25" s="1"/>
  <c r="F56" i="25"/>
  <c r="J56" i="25"/>
  <c r="N56" i="25"/>
  <c r="O25" i="24"/>
  <c r="E57" i="24"/>
  <c r="I57" i="24"/>
  <c r="M57" i="24"/>
  <c r="F57" i="24"/>
  <c r="J57" i="24"/>
  <c r="C57" i="24"/>
  <c r="G57" i="24"/>
  <c r="K57" i="24"/>
  <c r="D57" i="24"/>
  <c r="H57" i="24"/>
  <c r="L57" i="24"/>
  <c r="O55" i="24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3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7" i="23"/>
  <c r="O57" i="24" l="1"/>
  <c r="N54" i="23" l="1"/>
  <c r="M54" i="23"/>
  <c r="L54" i="23"/>
  <c r="K54" i="23"/>
  <c r="J54" i="23"/>
  <c r="I54" i="23"/>
  <c r="H54" i="23"/>
  <c r="G54" i="23"/>
  <c r="F54" i="23"/>
  <c r="E54" i="23"/>
  <c r="D54" i="23"/>
  <c r="C54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O25" i="23" l="1"/>
  <c r="C56" i="23"/>
  <c r="O54" i="23"/>
  <c r="M56" i="23"/>
  <c r="I56" i="23"/>
  <c r="E56" i="23"/>
  <c r="F56" i="23"/>
  <c r="J56" i="23"/>
  <c r="N56" i="23"/>
  <c r="G56" i="23"/>
  <c r="K56" i="23"/>
  <c r="D56" i="23"/>
  <c r="H56" i="23"/>
  <c r="L56" i="23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3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7" i="22"/>
  <c r="N54" i="22"/>
  <c r="N25" i="22"/>
  <c r="M54" i="22"/>
  <c r="L54" i="22"/>
  <c r="I54" i="22"/>
  <c r="H54" i="22"/>
  <c r="G54" i="22"/>
  <c r="G56" i="22" s="1"/>
  <c r="F54" i="22"/>
  <c r="E54" i="22"/>
  <c r="D54" i="22"/>
  <c r="C54" i="22"/>
  <c r="C56" i="22" s="1"/>
  <c r="K54" i="22"/>
  <c r="M25" i="22"/>
  <c r="L25" i="22"/>
  <c r="I25" i="22"/>
  <c r="H25" i="22"/>
  <c r="G25" i="22"/>
  <c r="F25" i="22"/>
  <c r="E25" i="22"/>
  <c r="D25" i="22"/>
  <c r="C25" i="22"/>
  <c r="K25" i="22"/>
  <c r="J25" i="22"/>
  <c r="O52" i="21"/>
  <c r="O50" i="21"/>
  <c r="O49" i="21"/>
  <c r="O48" i="21"/>
  <c r="O47" i="21"/>
  <c r="O46" i="21"/>
  <c r="O45" i="21"/>
  <c r="O44" i="21"/>
  <c r="O43" i="21"/>
  <c r="O42" i="21"/>
  <c r="O41" i="21"/>
  <c r="O40" i="21"/>
  <c r="O39" i="21"/>
  <c r="O38" i="21"/>
  <c r="O37" i="21"/>
  <c r="O22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K51" i="21"/>
  <c r="K54" i="21" s="1"/>
  <c r="K21" i="21"/>
  <c r="K25" i="21" s="1"/>
  <c r="J51" i="21"/>
  <c r="J54" i="21" s="1"/>
  <c r="J21" i="21"/>
  <c r="N54" i="21"/>
  <c r="M54" i="21"/>
  <c r="L54" i="21"/>
  <c r="I54" i="21"/>
  <c r="H54" i="21"/>
  <c r="G54" i="21"/>
  <c r="F54" i="21"/>
  <c r="E54" i="21"/>
  <c r="D54" i="21"/>
  <c r="C54" i="21"/>
  <c r="N25" i="21"/>
  <c r="M25" i="21"/>
  <c r="L25" i="21"/>
  <c r="J25" i="21"/>
  <c r="I25" i="21"/>
  <c r="H25" i="21"/>
  <c r="G25" i="21"/>
  <c r="F25" i="21"/>
  <c r="E25" i="21"/>
  <c r="D25" i="21"/>
  <c r="C25" i="21"/>
  <c r="S17" i="20"/>
  <c r="O43" i="20"/>
  <c r="O42" i="20"/>
  <c r="O41" i="20"/>
  <c r="O40" i="20"/>
  <c r="O39" i="20"/>
  <c r="O38" i="20"/>
  <c r="O37" i="20"/>
  <c r="O36" i="20"/>
  <c r="O35" i="20"/>
  <c r="O34" i="20"/>
  <c r="N44" i="20"/>
  <c r="N47" i="20" s="1"/>
  <c r="O16" i="20"/>
  <c r="O15" i="20"/>
  <c r="O14" i="20"/>
  <c r="O13" i="20"/>
  <c r="O12" i="20"/>
  <c r="O11" i="20"/>
  <c r="O10" i="20"/>
  <c r="O9" i="20"/>
  <c r="O8" i="20"/>
  <c r="O7" i="20"/>
  <c r="M44" i="20"/>
  <c r="M47" i="20" s="1"/>
  <c r="S8" i="20"/>
  <c r="S9" i="20"/>
  <c r="S10" i="20"/>
  <c r="S11" i="20"/>
  <c r="S12" i="20"/>
  <c r="S13" i="20"/>
  <c r="S14" i="20"/>
  <c r="S15" i="20"/>
  <c r="S16" i="20"/>
  <c r="S7" i="20"/>
  <c r="M17" i="20"/>
  <c r="O17" i="20" s="1"/>
  <c r="O17" i="19"/>
  <c r="O16" i="19"/>
  <c r="O15" i="19"/>
  <c r="O14" i="19"/>
  <c r="O13" i="19"/>
  <c r="O12" i="19"/>
  <c r="O11" i="19"/>
  <c r="O10" i="19"/>
  <c r="O9" i="19"/>
  <c r="O8" i="19"/>
  <c r="O7" i="19"/>
  <c r="L20" i="20"/>
  <c r="L22" i="20" s="1"/>
  <c r="F47" i="20"/>
  <c r="J47" i="20"/>
  <c r="L47" i="20"/>
  <c r="K47" i="20"/>
  <c r="I47" i="20"/>
  <c r="H47" i="20"/>
  <c r="G47" i="20"/>
  <c r="G49" i="20" s="1"/>
  <c r="E47" i="20"/>
  <c r="D47" i="20"/>
  <c r="C47" i="20"/>
  <c r="D20" i="20"/>
  <c r="D22" i="20" s="1"/>
  <c r="C20" i="20"/>
  <c r="C22" i="20" s="1"/>
  <c r="N20" i="20"/>
  <c r="N22" i="20" s="1"/>
  <c r="K20" i="20"/>
  <c r="K22" i="20" s="1"/>
  <c r="J20" i="20"/>
  <c r="J22" i="20" s="1"/>
  <c r="I20" i="20"/>
  <c r="I22" i="20" s="1"/>
  <c r="H20" i="20"/>
  <c r="H22" i="20" s="1"/>
  <c r="G20" i="20"/>
  <c r="G22" i="20" s="1"/>
  <c r="F20" i="20"/>
  <c r="F22" i="20" s="1"/>
  <c r="O44" i="19"/>
  <c r="O43" i="19"/>
  <c r="O42" i="19"/>
  <c r="O41" i="19"/>
  <c r="O40" i="19"/>
  <c r="O39" i="19"/>
  <c r="O38" i="19"/>
  <c r="O37" i="19"/>
  <c r="O36" i="19"/>
  <c r="O35" i="19"/>
  <c r="O34" i="19"/>
  <c r="N47" i="19"/>
  <c r="M47" i="19"/>
  <c r="K47" i="19"/>
  <c r="J47" i="19"/>
  <c r="I47" i="19"/>
  <c r="H47" i="19"/>
  <c r="G47" i="19"/>
  <c r="F47" i="19"/>
  <c r="E47" i="19"/>
  <c r="D47" i="19"/>
  <c r="C47" i="19"/>
  <c r="L47" i="19"/>
  <c r="N20" i="19"/>
  <c r="M20" i="19"/>
  <c r="M49" i="19" s="1"/>
  <c r="L20" i="19"/>
  <c r="L22" i="19" s="1"/>
  <c r="K20" i="19"/>
  <c r="K22" i="19" s="1"/>
  <c r="J20" i="19"/>
  <c r="J22" i="19" s="1"/>
  <c r="I20" i="19"/>
  <c r="I22" i="19" s="1"/>
  <c r="H20" i="19"/>
  <c r="F20" i="19"/>
  <c r="F22" i="19" s="1"/>
  <c r="D20" i="19"/>
  <c r="D22" i="19" s="1"/>
  <c r="C20" i="19"/>
  <c r="C22" i="19" s="1"/>
  <c r="G20" i="19"/>
  <c r="G22" i="19" s="1"/>
  <c r="E20" i="19"/>
  <c r="M22" i="19"/>
  <c r="N22" i="19"/>
  <c r="E20" i="20"/>
  <c r="E22" i="20" s="1"/>
  <c r="L49" i="20"/>
  <c r="E56" i="21"/>
  <c r="H56" i="22"/>
  <c r="L56" i="22"/>
  <c r="E56" i="22"/>
  <c r="I56" i="22"/>
  <c r="K56" i="22"/>
  <c r="J54" i="22"/>
  <c r="J56" i="22" s="1"/>
  <c r="J49" i="19" l="1"/>
  <c r="C56" i="21"/>
  <c r="G56" i="21"/>
  <c r="H56" i="21"/>
  <c r="N56" i="21"/>
  <c r="D56" i="22"/>
  <c r="H49" i="19"/>
  <c r="F49" i="20"/>
  <c r="I56" i="21"/>
  <c r="J56" i="21"/>
  <c r="M56" i="22"/>
  <c r="D56" i="21"/>
  <c r="F56" i="22"/>
  <c r="H49" i="20"/>
  <c r="I49" i="19"/>
  <c r="N56" i="22"/>
  <c r="E49" i="19"/>
  <c r="M20" i="20"/>
  <c r="M22" i="20" s="1"/>
  <c r="O21" i="21"/>
  <c r="J49" i="20"/>
  <c r="O20" i="19"/>
  <c r="O22" i="19" s="1"/>
  <c r="O47" i="19"/>
  <c r="O47" i="20"/>
  <c r="H22" i="19"/>
  <c r="O51" i="21"/>
  <c r="G49" i="19"/>
  <c r="K49" i="19"/>
  <c r="K49" i="20"/>
  <c r="N49" i="20"/>
  <c r="F56" i="21"/>
  <c r="M56" i="21"/>
  <c r="L49" i="19"/>
  <c r="D49" i="19"/>
  <c r="L56" i="21"/>
  <c r="C49" i="20"/>
  <c r="D49" i="20"/>
  <c r="E22" i="19"/>
  <c r="F49" i="19"/>
  <c r="O54" i="21"/>
  <c r="I49" i="20"/>
  <c r="C49" i="19"/>
  <c r="N49" i="19"/>
  <c r="O25" i="21"/>
  <c r="K56" i="21"/>
  <c r="M49" i="20"/>
  <c r="O25" i="22"/>
  <c r="O54" i="22"/>
  <c r="O56" i="23"/>
  <c r="E49" i="20"/>
  <c r="O20" i="20"/>
  <c r="O22" i="20" s="1"/>
  <c r="O44" i="20"/>
  <c r="O49" i="19" l="1"/>
  <c r="O56" i="22"/>
  <c r="O56" i="21"/>
  <c r="O49" i="20"/>
</calcChain>
</file>

<file path=xl/sharedStrings.xml><?xml version="1.0" encoding="utf-8"?>
<sst xmlns="http://schemas.openxmlformats.org/spreadsheetml/2006/main" count="603" uniqueCount="71">
  <si>
    <t>ΟΙΚΟΝΟΜΙΚΗ</t>
  </si>
  <si>
    <t>ΙΑΝ.</t>
  </si>
  <si>
    <t>ΦΕΒΡ.</t>
  </si>
  <si>
    <t>ΜΑΡ.</t>
  </si>
  <si>
    <t>ΑΠΡ.</t>
  </si>
  <si>
    <t>ΜΑΪΟΣ</t>
  </si>
  <si>
    <t>ΙΟΥΝ.</t>
  </si>
  <si>
    <t>ΙΟΥΛ.</t>
  </si>
  <si>
    <t>ΑΥΓ.</t>
  </si>
  <si>
    <t>ΣΕΠΤ.</t>
  </si>
  <si>
    <t>ΟΚΤ.</t>
  </si>
  <si>
    <t>ΝΟΕΜ.</t>
  </si>
  <si>
    <t xml:space="preserve">ΔΕΚ. </t>
  </si>
  <si>
    <t>ΜΕΣΟΣ</t>
  </si>
  <si>
    <t>ΔΡΑΣΤΗΡΙΟΤΗΤΑ</t>
  </si>
  <si>
    <t>ΝΕΟΕΙΣΕΡΧΟΜΕΝΟΙ</t>
  </si>
  <si>
    <t>ΓΕΩΡΓΙΑ</t>
  </si>
  <si>
    <t>ΜΕΤΑΛΛΕΙΑ</t>
  </si>
  <si>
    <t>ΜΕΤΑΠΟΙΗΣΗ</t>
  </si>
  <si>
    <t>ΗΛΕΚΤΡΙΣΜΟΣ</t>
  </si>
  <si>
    <t>ΜΕΤΑΦΟΡΕΣ</t>
  </si>
  <si>
    <t>ΤΡΑΠΕΖΕΣ</t>
  </si>
  <si>
    <t>ΥΠΗΡΕΣΙΕΣ</t>
  </si>
  <si>
    <t xml:space="preserve"> </t>
  </si>
  <si>
    <t>ΣΥΝΟΛΟ</t>
  </si>
  <si>
    <t>% ΑΝΕΡΓΙΑΣ ΕΠΙ</t>
  </si>
  <si>
    <t>ΤΟΥ Ο.Ε.Π ΕΠΑΡΧΙΑΣ</t>
  </si>
  <si>
    <t>%  ΕΠΙ ΤΟΥ ΣΥΝΟΛ.</t>
  </si>
  <si>
    <t>ΤΩΝ ΑΝΕΡΓΩΝ</t>
  </si>
  <si>
    <t>ΕΜΠΟΡΙΟ</t>
  </si>
  <si>
    <t>ΞΕΝΟΔΟΧΕΙΑ</t>
  </si>
  <si>
    <t xml:space="preserve">ΟΡΟΣ </t>
  </si>
  <si>
    <t>34R</t>
  </si>
  <si>
    <t>ΚΑΤΑΣΚΕΥΕΣ</t>
  </si>
  <si>
    <t>ΚΑ/ΟΚΛΑΡ06</t>
  </si>
  <si>
    <t xml:space="preserve">Πηγή: Επαρχιακά Γραφεία Εργασίας </t>
  </si>
  <si>
    <t xml:space="preserve">* Ο.Ε.Π της Επαρχίας Λάρνακας/Αμμοχώστου 2007:          </t>
  </si>
  <si>
    <t>12 Μ</t>
  </si>
  <si>
    <t>ΓΡΑΜΜΕΝΕΣ ΑΝΕΡΓΕΣ ΓΥΝΑΙΚΕΣ ΣΤΗΝ ΕΠΑΡΧΙΑ ΛΑΡΝΑΚΑΣ/ΑΜΜΟΧΩΣΤΟΥ ΚΑΤΑ ΟΙΚΟΝΟΜΙΚΗ ΔΡΑΣΤΗΡΙΟΤΗΤΑ ΚΑΙ ΜΗΝΑ - 2009</t>
  </si>
  <si>
    <t>ΓΡΑΜΜΕΝΕΣ ΑΝΕΡΓΕΣ ΓΥΝΑΙΚΕΣ ΣΤΗΝ ΕΠΑΡΧΙΑ ΛΑΡΝΑΚΑΣ/ΑΜΜΟΧΩΣΤΟΥ ΚΑΤΑ ΟΙΚΟΝΟΜΙΚΗ ΔΡΑΣΤΗΡΙΟΤΗΤΑ ΚΑΙ ΜΗΝΑ - 2010</t>
  </si>
  <si>
    <t>10 M</t>
  </si>
  <si>
    <t>Πίνακας 5β</t>
  </si>
  <si>
    <t xml:space="preserve">   ΓΡΑΜΜΕΝΟΙ ΑΝΕΡΓΟΙ ΣΤΗΝ ΕΠΑΡΧΙΑ ΛΑΡΝΑΚΑΣ ΚΑΤΑ ΟΙΚΟΝΟΜΙΚΗ ΔΡΑΣΤΗΡΙΟΤΗΤΑ ΚΑΙ ΜΗΝΑ - 2009</t>
  </si>
  <si>
    <t xml:space="preserve">   ΓΡΑΜΜΕΝΟΙ ΑΝΕΡΓΟΙ ΣΤΗΝ ΕΠΑΡΧΙΑ ΛΑΡΝΑΚΑΣ ΚΑΤΑ ΟΙΚΟΝΟΜΙΚΗ ΔΡΑΣΤΗΡΙΟΤΗΤΑ ΚΑΙ ΜΗΝΑ - 2010</t>
  </si>
  <si>
    <t>12 M</t>
  </si>
  <si>
    <t>ΓΕΩΡΓΙΑ/ ΔΑΣ/ ΑΛΙΕΙΑ</t>
  </si>
  <si>
    <t>ΟΡΥΧΙΑ/ ΜΕΤΑΛΛΕΙΑ</t>
  </si>
  <si>
    <t>ΝΕΡΟ/ ΑΠΟΒΛΗΤΑ</t>
  </si>
  <si>
    <t>ΕΝΗΜΕΡΩΣΗ/ ΕΠΙΚ</t>
  </si>
  <si>
    <t>ΔΙΑΧΕΙΡ ΑΚΙΝ ΠΕΡ</t>
  </si>
  <si>
    <t>ΔΗΜΟΣΙΑ ΔΙΟΙΚ</t>
  </si>
  <si>
    <t>ΕΚΠΑΙΔΕΥΣΗ</t>
  </si>
  <si>
    <t>ΆΛΛΕΣ ΥΠΗΡΕΣΙΕΣ</t>
  </si>
  <si>
    <t>ΝΕΟΕΙΣΡΧΟΜΕΝΟΙ</t>
  </si>
  <si>
    <t>ΚΑΙ ΜΗΝΑ - 2011</t>
  </si>
  <si>
    <t xml:space="preserve">ΓΡΑΜΜΕΝΕΣ ΑΝΕΡΓΕΣ ΓΥΝΑΙΚΕΣ ΣΤΗΝ ΕΠΑΡΧΙΑ ΛΑΡΝΑΚΑΣ ΚΑΤΑ ΟΙΚΟΝΟΜΙΚΗ ΔΡΑΣΤΗΡΙΟΤΗΤΑ </t>
  </si>
  <si>
    <t xml:space="preserve">   ΓΡΑΜΜΕΝΟΙ ΑΝΕΡΓΟΙ ΣΤΗΝ ΕΠΑΡΧΙΑ ΛΑΡΝΑΚΑΣ ΚΑΤΑ ΟΙΚΟΝΟΜΙΚΗ ΔΡΑΣΤΗΡΙΟΤΗΤΑ ΚΑΙ ΜΗΝΑ - 2011</t>
  </si>
  <si>
    <t xml:space="preserve">   ΓΡΑΜΜΕΝΟΙ ΑΝΕΡΓΟΙ ΣΤΗΝ ΕΠΑΡΧΙΑ ΛΑΡΝΑΚΑΣ ΚΑΤΑ ΟΙΚΟΝΟΜΙΚΗ ΔΡΑΣΤΗΡΙΟΤΗΤΑ ΚΑΙ ΜΗΝΑ - 2012</t>
  </si>
  <si>
    <t>ΚΑΙ ΜΗΝΑ - 2012</t>
  </si>
  <si>
    <t>ΓΙ/ΔΕΚ 2012</t>
  </si>
  <si>
    <t xml:space="preserve">   ΓΡΑΜΜΕΝΟΙ ΑΝΕΡΓΟΙ ΣΤΗΝ ΕΠΑΡΧΙΑ ΛΑΡΝΑΚΑΣ ΚΑΤΑ ΟΙΚΟΝΟΜΙΚΗ ΔΡΑΣΤΗΡΙΟΤΗΤΑ ΚΑΙ ΜΗΝΑ - 2013</t>
  </si>
  <si>
    <t>ΚΑΙ ΜΗΝΑ - 2013</t>
  </si>
  <si>
    <t xml:space="preserve">μεταβολή 2013-2014 ανά μήνα </t>
  </si>
  <si>
    <t>ΚΑΙ ΜΗΝΑ - 2015</t>
  </si>
  <si>
    <t xml:space="preserve">   ΓΡΑΜΜΕΝΟΙ ΑΝΕΡΓΟΙ ΣΤΗΝ ΕΠΑΡΧΙΑ ΛΑΡΝΑΚΑΣ ΚΑΤΑ ΟΙΚΟΝΟΜΙΚΗ ΔΡΑΣΤΗΡΙΟΤΗΤΑ ΚΑΙ ΜΗΝΑ - 2014</t>
  </si>
  <si>
    <t>ΚΑΙ ΜΗΝΑ - 2014</t>
  </si>
  <si>
    <r>
      <t xml:space="preserve">   ΓΡΑΜΜΕΝΟΙ ΑΝΕΡΓΟΙ ΣΤΗΝ ΕΠΑΡΧΙΑ </t>
    </r>
    <r>
      <rPr>
        <b/>
        <u/>
        <sz val="10"/>
        <rFont val="Arial Greek"/>
        <charset val="161"/>
      </rPr>
      <t>ΛΑΡΝΑΚΑΣ</t>
    </r>
    <r>
      <rPr>
        <b/>
        <sz val="10"/>
        <rFont val="Arial Greek"/>
        <charset val="161"/>
      </rPr>
      <t xml:space="preserve"> ΚΑΤΑ ΟΙΚΟΝΟΜΙΚΗ ΔΡΑΣΤΗΡΙΟΤΗΤΑ ΚΑΙ ΜΗΝΑ - 2015</t>
    </r>
  </si>
  <si>
    <r>
      <t>ΓΡΑΜΜΕΝΕΣ ΑΝΕΡΓΕΣ ΓΥΝΑΙΚΕΣ ΣΤΗΝ ΕΠΑΡΧΙΑ</t>
    </r>
    <r>
      <rPr>
        <b/>
        <u/>
        <sz val="10"/>
        <rFont val="Arial Greek"/>
        <charset val="161"/>
      </rPr>
      <t xml:space="preserve"> ΛΑΡΝΑΚΑΣ</t>
    </r>
    <r>
      <rPr>
        <b/>
        <sz val="10"/>
        <rFont val="Arial Greek"/>
        <family val="2"/>
        <charset val="161"/>
      </rPr>
      <t xml:space="preserve"> ΚΑΤΑ ΟΙΚΟΝΟΜΙΚΗ ΔΡΑΣΤΗΡΙΟΤΗΤΑ </t>
    </r>
  </si>
  <si>
    <t xml:space="preserve">Unemploement data Panagiotis each month </t>
  </si>
  <si>
    <r>
      <t xml:space="preserve">   ΓΡΑΜΜΕΝΟΙ ΑΝΕΡΓΟΙ ΣΤΗΝ ΕΠΑΡΧΙΑ </t>
    </r>
    <r>
      <rPr>
        <b/>
        <u/>
        <sz val="10"/>
        <rFont val="Arial Greek"/>
        <charset val="161"/>
      </rPr>
      <t>ΛΑΡΝΑΚΑΣ</t>
    </r>
    <r>
      <rPr>
        <b/>
        <sz val="10"/>
        <rFont val="Arial Greek"/>
        <charset val="161"/>
      </rPr>
      <t xml:space="preserve"> ΚΑΤΑ ΟΙΚΟΝΟΜΙΚΗ ΔΡΑΣΤΗΡΙΟΤΗΤΑ ΚΑΙ ΜΗΝΑ - 2016</t>
    </r>
  </si>
  <si>
    <t>ΚΑΙ ΜΗΝΑ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</si>
</sst>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0"/>
      <name val="Arial Greek"/>
      <charset val="161"/>
    </font>
    <font>
      <sz val="11"/>
      <color theme="1"/>
      <name val="Calibri"/>
      <family val="2"/>
      <scheme val="minor"/>
    </font>
    <font>
      <b/>
      <sz val="10"/>
      <name val="Arial Greek"/>
      <charset val="161"/>
    </font>
    <font>
      <sz val="10"/>
      <name val="Arial Greek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</font>
    <font>
      <sz val="10"/>
      <name val="Arial"/>
      <family val="2"/>
      <charset val="161"/>
    </font>
    <font>
      <b/>
      <sz val="10"/>
      <name val="Arial"/>
      <family val="2"/>
    </font>
    <font>
      <sz val="10"/>
      <name val="Arial Greek"/>
      <family val="2"/>
      <charset val="161"/>
    </font>
    <font>
      <sz val="8"/>
      <name val="Arial Greek"/>
      <charset val="161"/>
    </font>
    <font>
      <sz val="11"/>
      <color theme="1"/>
      <name val="Calibri"/>
      <family val="2"/>
      <scheme val="minor"/>
    </font>
    <font>
      <sz val="9"/>
      <name val="Arial"/>
      <family val="2"/>
      <charset val="161"/>
    </font>
    <font>
      <b/>
      <sz val="10"/>
      <name val="Arial"/>
      <family val="2"/>
      <charset val="161"/>
    </font>
    <font>
      <b/>
      <sz val="10"/>
      <name val="Arial Greek"/>
    </font>
    <font>
      <b/>
      <sz val="11"/>
      <color theme="1"/>
      <name val="Calibri"/>
      <family val="2"/>
      <scheme val="minor"/>
    </font>
    <font>
      <b/>
      <u/>
      <sz val="1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0" fontId="14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fill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0" fillId="0" borderId="5" xfId="0" applyBorder="1"/>
    <xf numFmtId="0" fontId="0" fillId="0" borderId="6" xfId="0" applyBorder="1"/>
    <xf numFmtId="0" fontId="2" fillId="0" borderId="3" xfId="0" applyFont="1" applyBorder="1" applyAlignment="1">
      <alignment horizontal="right"/>
    </xf>
    <xf numFmtId="0" fontId="2" fillId="0" borderId="8" xfId="0" quotePrefix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3" fontId="6" fillId="0" borderId="0" xfId="0" applyNumberFormat="1" applyFont="1" applyBorder="1"/>
    <xf numFmtId="3" fontId="6" fillId="0" borderId="8" xfId="0" applyNumberFormat="1" applyFont="1" applyBorder="1"/>
    <xf numFmtId="3" fontId="6" fillId="0" borderId="2" xfId="0" applyNumberFormat="1" applyFont="1" applyBorder="1"/>
    <xf numFmtId="0" fontId="7" fillId="0" borderId="6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9" fontId="6" fillId="0" borderId="2" xfId="0" applyNumberFormat="1" applyFont="1" applyBorder="1"/>
    <xf numFmtId="9" fontId="6" fillId="0" borderId="3" xfId="0" applyNumberFormat="1" applyFont="1" applyBorder="1"/>
    <xf numFmtId="164" fontId="6" fillId="0" borderId="2" xfId="0" applyNumberFormat="1" applyFont="1" applyBorder="1"/>
    <xf numFmtId="3" fontId="6" fillId="0" borderId="7" xfId="0" applyNumberFormat="1" applyFont="1" applyBorder="1"/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3" fontId="2" fillId="0" borderId="0" xfId="0" applyNumberFormat="1" applyFont="1"/>
    <xf numFmtId="3" fontId="6" fillId="0" borderId="3" xfId="0" applyNumberFormat="1" applyFont="1" applyBorder="1"/>
    <xf numFmtId="3" fontId="6" fillId="0" borderId="6" xfId="0" applyNumberFormat="1" applyFont="1" applyBorder="1"/>
    <xf numFmtId="0" fontId="8" fillId="0" borderId="2" xfId="3" applyNumberFormat="1" applyFont="1" applyBorder="1"/>
    <xf numFmtId="0" fontId="8" fillId="0" borderId="0" xfId="0" applyFont="1" applyBorder="1"/>
    <xf numFmtId="0" fontId="0" fillId="0" borderId="4" xfId="0" applyBorder="1"/>
    <xf numFmtId="0" fontId="0" fillId="0" borderId="0" xfId="0" applyBorder="1"/>
    <xf numFmtId="3" fontId="6" fillId="0" borderId="0" xfId="0" applyNumberFormat="1" applyFont="1" applyFill="1" applyBorder="1"/>
    <xf numFmtId="164" fontId="6" fillId="0" borderId="3" xfId="0" applyNumberFormat="1" applyFont="1" applyBorder="1"/>
    <xf numFmtId="3" fontId="6" fillId="0" borderId="2" xfId="0" applyNumberFormat="1" applyFont="1" applyFill="1" applyBorder="1"/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0" xfId="0" applyFont="1"/>
    <xf numFmtId="3" fontId="7" fillId="0" borderId="7" xfId="0" applyNumberFormat="1" applyFont="1" applyBorder="1"/>
    <xf numFmtId="1" fontId="10" fillId="0" borderId="0" xfId="0" applyNumberFormat="1" applyFont="1"/>
    <xf numFmtId="0" fontId="8" fillId="0" borderId="8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3" fontId="0" fillId="0" borderId="0" xfId="0" applyNumberFormat="1"/>
    <xf numFmtId="0" fontId="6" fillId="0" borderId="0" xfId="0" applyFont="1" applyBorder="1"/>
    <xf numFmtId="0" fontId="11" fillId="0" borderId="0" xfId="0" applyFont="1" applyBorder="1"/>
    <xf numFmtId="0" fontId="10" fillId="0" borderId="5" xfId="0" applyFont="1" applyBorder="1"/>
    <xf numFmtId="0" fontId="10" fillId="0" borderId="6" xfId="0" applyFont="1" applyBorder="1"/>
    <xf numFmtId="0" fontId="8" fillId="0" borderId="4" xfId="0" applyFont="1" applyBorder="1"/>
    <xf numFmtId="0" fontId="10" fillId="0" borderId="0" xfId="0" applyFont="1"/>
    <xf numFmtId="3" fontId="8" fillId="0" borderId="0" xfId="0" applyNumberFormat="1" applyFont="1" applyBorder="1"/>
    <xf numFmtId="3" fontId="8" fillId="0" borderId="8" xfId="0" applyNumberFormat="1" applyFont="1" applyBorder="1"/>
    <xf numFmtId="0" fontId="8" fillId="0" borderId="4" xfId="0" quotePrefix="1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3" fontId="8" fillId="0" borderId="2" xfId="0" applyNumberFormat="1" applyFont="1" applyBorder="1"/>
    <xf numFmtId="3" fontId="8" fillId="0" borderId="3" xfId="0" applyNumberFormat="1" applyFont="1" applyBorder="1"/>
    <xf numFmtId="0" fontId="12" fillId="0" borderId="6" xfId="0" applyFont="1" applyBorder="1"/>
    <xf numFmtId="0" fontId="12" fillId="0" borderId="7" xfId="0" applyFont="1" applyBorder="1"/>
    <xf numFmtId="0" fontId="8" fillId="0" borderId="0" xfId="0" quotePrefix="1" applyFont="1" applyAlignment="1">
      <alignment horizontal="left"/>
    </xf>
    <xf numFmtId="0" fontId="8" fillId="0" borderId="0" xfId="0" applyFont="1"/>
    <xf numFmtId="0" fontId="2" fillId="0" borderId="8" xfId="0" quotePrefix="1" applyFont="1" applyBorder="1" applyAlignment="1">
      <alignment horizontal="center"/>
    </xf>
    <xf numFmtId="3" fontId="8" fillId="0" borderId="7" xfId="0" applyNumberFormat="1" applyFont="1" applyBorder="1"/>
    <xf numFmtId="0" fontId="2" fillId="0" borderId="4" xfId="0" quotePrefix="1" applyFont="1" applyBorder="1" applyAlignment="1">
      <alignment horizontal="left"/>
    </xf>
    <xf numFmtId="9" fontId="8" fillId="0" borderId="0" xfId="0" applyNumberFormat="1" applyFont="1" applyBorder="1"/>
    <xf numFmtId="9" fontId="8" fillId="0" borderId="8" xfId="0" applyNumberFormat="1" applyFont="1" applyBorder="1"/>
    <xf numFmtId="0" fontId="0" fillId="0" borderId="0" xfId="0" applyFont="1"/>
    <xf numFmtId="0" fontId="10" fillId="0" borderId="6" xfId="0" applyFont="1" applyBorder="1" applyAlignment="1">
      <alignment horizontal="center"/>
    </xf>
    <xf numFmtId="3" fontId="0" fillId="0" borderId="0" xfId="0" applyNumberFormat="1" applyBorder="1"/>
    <xf numFmtId="0" fontId="12" fillId="0" borderId="0" xfId="0" applyFont="1" applyBorder="1"/>
    <xf numFmtId="3" fontId="12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 applyBorder="1"/>
    <xf numFmtId="0" fontId="14" fillId="0" borderId="0" xfId="1"/>
    <xf numFmtId="0" fontId="14" fillId="0" borderId="0" xfId="2"/>
    <xf numFmtId="0" fontId="8" fillId="0" borderId="0" xfId="0" applyFont="1" applyFill="1" applyBorder="1"/>
    <xf numFmtId="0" fontId="12" fillId="0" borderId="0" xfId="0" applyFont="1" applyFill="1" applyBorder="1"/>
    <xf numFmtId="3" fontId="6" fillId="2" borderId="0" xfId="0" applyNumberFormat="1" applyFon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 applyBorder="1"/>
    <xf numFmtId="0" fontId="2" fillId="0" borderId="0" xfId="0" applyFont="1" applyFill="1" applyBorder="1"/>
    <xf numFmtId="0" fontId="1" fillId="0" borderId="0" xfId="5"/>
    <xf numFmtId="0" fontId="2" fillId="0" borderId="0" xfId="0" applyNumberFormat="1" applyFont="1"/>
    <xf numFmtId="3" fontId="2" fillId="0" borderId="8" xfId="0" applyNumberFormat="1" applyFont="1" applyBorder="1"/>
    <xf numFmtId="3" fontId="2" fillId="0" borderId="0" xfId="0" applyNumberFormat="1" applyFont="1" applyBorder="1"/>
    <xf numFmtId="0" fontId="16" fillId="0" borderId="5" xfId="0" applyFont="1" applyBorder="1"/>
    <xf numFmtId="0" fontId="16" fillId="0" borderId="6" xfId="0" applyFont="1" applyBorder="1"/>
    <xf numFmtId="0" fontId="8" fillId="0" borderId="6" xfId="0" applyFont="1" applyBorder="1"/>
    <xf numFmtId="0" fontId="8" fillId="0" borderId="7" xfId="0" applyFont="1" applyBorder="1"/>
    <xf numFmtId="0" fontId="16" fillId="0" borderId="6" xfId="0" applyFont="1" applyBorder="1" applyAlignment="1">
      <alignment horizontal="center"/>
    </xf>
    <xf numFmtId="0" fontId="18" fillId="0" borderId="0" xfId="2" applyFont="1"/>
    <xf numFmtId="0" fontId="0" fillId="0" borderId="9" xfId="0" applyNumberFormat="1" applyBorder="1"/>
    <xf numFmtId="0" fontId="0" fillId="0" borderId="9" xfId="0" applyBorder="1"/>
    <xf numFmtId="0" fontId="0" fillId="0" borderId="0" xfId="0" applyNumberFormat="1"/>
  </cellXfs>
  <cellStyles count="6">
    <cellStyle name="Normal" xfId="0" builtinId="0"/>
    <cellStyle name="Normal 13" xfId="4"/>
    <cellStyle name="Normal 2" xfId="1"/>
    <cellStyle name="Normal 3" xfId="2"/>
    <cellStyle name="Normal 3 2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M%20RIGOU/Data%20Year%20Series%20M%20Rigou/Unemployment%20tables%20year%20series/unemployment%20tables%202014/December%202014/5bbECONOM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>
        <row r="7">
          <cell r="C7">
            <v>49</v>
          </cell>
          <cell r="D7">
            <v>47</v>
          </cell>
          <cell r="E7">
            <v>42</v>
          </cell>
          <cell r="F7">
            <v>48</v>
          </cell>
          <cell r="G7">
            <v>38</v>
          </cell>
          <cell r="H7">
            <v>43</v>
          </cell>
          <cell r="I7">
            <v>49</v>
          </cell>
          <cell r="J7">
            <v>44</v>
          </cell>
          <cell r="K7">
            <v>44</v>
          </cell>
          <cell r="L7">
            <v>50</v>
          </cell>
          <cell r="M7">
            <v>45</v>
          </cell>
          <cell r="N7">
            <v>44</v>
          </cell>
          <cell r="O7">
            <v>45.25</v>
          </cell>
        </row>
        <row r="8">
          <cell r="C8">
            <v>21</v>
          </cell>
          <cell r="D8">
            <v>24</v>
          </cell>
          <cell r="E8">
            <v>23</v>
          </cell>
          <cell r="F8">
            <v>24</v>
          </cell>
          <cell r="G8">
            <v>33</v>
          </cell>
          <cell r="H8">
            <v>40</v>
          </cell>
          <cell r="I8">
            <v>41</v>
          </cell>
          <cell r="J8">
            <v>40</v>
          </cell>
          <cell r="K8">
            <v>42</v>
          </cell>
          <cell r="L8">
            <v>42</v>
          </cell>
          <cell r="M8">
            <v>45</v>
          </cell>
          <cell r="N8">
            <v>40</v>
          </cell>
          <cell r="O8">
            <v>34.583333333333336</v>
          </cell>
        </row>
        <row r="9">
          <cell r="C9">
            <v>805</v>
          </cell>
          <cell r="D9">
            <v>819</v>
          </cell>
          <cell r="E9">
            <v>828</v>
          </cell>
          <cell r="F9">
            <v>957</v>
          </cell>
          <cell r="G9">
            <v>981</v>
          </cell>
          <cell r="H9">
            <v>1030</v>
          </cell>
          <cell r="I9">
            <v>1025</v>
          </cell>
          <cell r="J9">
            <v>1010</v>
          </cell>
          <cell r="K9">
            <v>992</v>
          </cell>
          <cell r="L9">
            <v>1002</v>
          </cell>
          <cell r="M9">
            <v>1001</v>
          </cell>
          <cell r="N9">
            <v>978</v>
          </cell>
          <cell r="O9">
            <v>952.33333333333337</v>
          </cell>
        </row>
        <row r="10">
          <cell r="C10">
            <v>3</v>
          </cell>
          <cell r="D10">
            <v>3</v>
          </cell>
          <cell r="E10">
            <v>4</v>
          </cell>
          <cell r="F10">
            <v>4</v>
          </cell>
          <cell r="G10">
            <v>4</v>
          </cell>
          <cell r="H10">
            <v>3</v>
          </cell>
          <cell r="I10">
            <v>2</v>
          </cell>
          <cell r="J10">
            <v>3</v>
          </cell>
          <cell r="K10">
            <v>3</v>
          </cell>
          <cell r="L10">
            <v>4</v>
          </cell>
          <cell r="M10">
            <v>6</v>
          </cell>
          <cell r="N10">
            <v>7</v>
          </cell>
          <cell r="O10">
            <v>3.8333333333333335</v>
          </cell>
        </row>
        <row r="11">
          <cell r="C11">
            <v>31</v>
          </cell>
          <cell r="D11">
            <v>31</v>
          </cell>
          <cell r="E11">
            <v>24</v>
          </cell>
          <cell r="F11">
            <v>29</v>
          </cell>
          <cell r="G11">
            <v>23</v>
          </cell>
          <cell r="H11">
            <v>28</v>
          </cell>
          <cell r="I11">
            <v>32</v>
          </cell>
          <cell r="J11">
            <v>27</v>
          </cell>
          <cell r="K11">
            <v>31</v>
          </cell>
          <cell r="L11">
            <v>34</v>
          </cell>
          <cell r="M11">
            <v>30</v>
          </cell>
          <cell r="N11">
            <v>27</v>
          </cell>
          <cell r="O11">
            <v>28.916666666666668</v>
          </cell>
        </row>
        <row r="12">
          <cell r="C12">
            <v>1240</v>
          </cell>
          <cell r="D12">
            <v>1250</v>
          </cell>
          <cell r="E12">
            <v>1224</v>
          </cell>
          <cell r="F12">
            <v>1403</v>
          </cell>
          <cell r="G12">
            <v>1442</v>
          </cell>
          <cell r="H12">
            <v>1489</v>
          </cell>
          <cell r="I12">
            <v>1525</v>
          </cell>
          <cell r="J12">
            <v>1459</v>
          </cell>
          <cell r="K12">
            <v>1413</v>
          </cell>
          <cell r="L12">
            <v>1393</v>
          </cell>
          <cell r="M12">
            <v>1383</v>
          </cell>
          <cell r="N12">
            <v>1358</v>
          </cell>
          <cell r="O12">
            <v>1381.5833333333333</v>
          </cell>
        </row>
        <row r="13">
          <cell r="C13">
            <v>1520</v>
          </cell>
          <cell r="D13">
            <v>1585</v>
          </cell>
          <cell r="E13">
            <v>1610</v>
          </cell>
          <cell r="F13">
            <v>1696</v>
          </cell>
          <cell r="G13">
            <v>1706</v>
          </cell>
          <cell r="H13">
            <v>1781</v>
          </cell>
          <cell r="I13">
            <v>1784</v>
          </cell>
          <cell r="J13">
            <v>1768</v>
          </cell>
          <cell r="K13">
            <v>1798</v>
          </cell>
          <cell r="L13">
            <v>1791</v>
          </cell>
          <cell r="M13">
            <v>1801</v>
          </cell>
          <cell r="N13">
            <v>1726</v>
          </cell>
          <cell r="O13">
            <v>1713.8333333333333</v>
          </cell>
        </row>
        <row r="14">
          <cell r="C14">
            <v>491</v>
          </cell>
          <cell r="D14">
            <v>481</v>
          </cell>
          <cell r="E14">
            <v>455</v>
          </cell>
          <cell r="F14">
            <v>396</v>
          </cell>
          <cell r="G14">
            <v>339</v>
          </cell>
          <cell r="H14">
            <v>325</v>
          </cell>
          <cell r="I14">
            <v>318</v>
          </cell>
          <cell r="J14">
            <v>343</v>
          </cell>
          <cell r="K14">
            <v>335</v>
          </cell>
          <cell r="L14">
            <v>359</v>
          </cell>
          <cell r="M14">
            <v>505</v>
          </cell>
          <cell r="N14">
            <v>538</v>
          </cell>
          <cell r="O14">
            <v>407.08333333333331</v>
          </cell>
        </row>
        <row r="15">
          <cell r="C15">
            <v>1480</v>
          </cell>
          <cell r="D15">
            <v>1490</v>
          </cell>
          <cell r="E15">
            <v>1351</v>
          </cell>
          <cell r="F15">
            <v>1079</v>
          </cell>
          <cell r="G15">
            <v>813</v>
          </cell>
          <cell r="H15">
            <v>773</v>
          </cell>
          <cell r="I15">
            <v>725</v>
          </cell>
          <cell r="J15">
            <v>714</v>
          </cell>
          <cell r="K15">
            <v>699</v>
          </cell>
          <cell r="L15">
            <v>744</v>
          </cell>
          <cell r="M15">
            <v>1419</v>
          </cell>
          <cell r="N15">
            <v>1596</v>
          </cell>
          <cell r="O15">
            <v>1073.5833333333333</v>
          </cell>
        </row>
        <row r="16">
          <cell r="C16">
            <v>64</v>
          </cell>
          <cell r="D16">
            <v>67</v>
          </cell>
          <cell r="E16">
            <v>67</v>
          </cell>
          <cell r="F16">
            <v>70</v>
          </cell>
          <cell r="G16">
            <v>74</v>
          </cell>
          <cell r="H16">
            <v>87</v>
          </cell>
          <cell r="I16">
            <v>86</v>
          </cell>
          <cell r="J16">
            <v>84</v>
          </cell>
          <cell r="K16">
            <v>82</v>
          </cell>
          <cell r="L16">
            <v>85</v>
          </cell>
          <cell r="M16">
            <v>84</v>
          </cell>
          <cell r="N16">
            <v>84</v>
          </cell>
          <cell r="O16">
            <v>77.833333333333329</v>
          </cell>
        </row>
        <row r="17">
          <cell r="C17">
            <v>82</v>
          </cell>
          <cell r="D17">
            <v>110</v>
          </cell>
          <cell r="E17">
            <v>107</v>
          </cell>
          <cell r="F17">
            <v>116</v>
          </cell>
          <cell r="G17">
            <v>122</v>
          </cell>
          <cell r="H17">
            <v>126</v>
          </cell>
          <cell r="I17">
            <v>124</v>
          </cell>
          <cell r="J17">
            <v>249</v>
          </cell>
          <cell r="K17">
            <v>279</v>
          </cell>
          <cell r="L17">
            <v>269</v>
          </cell>
          <cell r="M17">
            <v>257</v>
          </cell>
          <cell r="N17">
            <v>254</v>
          </cell>
          <cell r="O17">
            <v>174.58333333333334</v>
          </cell>
        </row>
        <row r="18">
          <cell r="C18">
            <v>53</v>
          </cell>
          <cell r="D18">
            <v>51</v>
          </cell>
          <cell r="E18">
            <v>49</v>
          </cell>
          <cell r="F18">
            <v>52</v>
          </cell>
          <cell r="G18">
            <v>57</v>
          </cell>
          <cell r="H18">
            <v>65</v>
          </cell>
          <cell r="I18">
            <v>67</v>
          </cell>
          <cell r="J18">
            <v>64</v>
          </cell>
          <cell r="K18">
            <v>55</v>
          </cell>
          <cell r="L18">
            <v>56</v>
          </cell>
          <cell r="M18">
            <v>56</v>
          </cell>
          <cell r="N18">
            <v>56</v>
          </cell>
          <cell r="O18">
            <v>56.75</v>
          </cell>
        </row>
        <row r="19">
          <cell r="C19">
            <v>799</v>
          </cell>
          <cell r="D19">
            <v>778</v>
          </cell>
          <cell r="E19">
            <v>757</v>
          </cell>
          <cell r="F19">
            <v>788</v>
          </cell>
          <cell r="G19">
            <v>733</v>
          </cell>
          <cell r="H19">
            <v>774</v>
          </cell>
          <cell r="I19">
            <v>827</v>
          </cell>
          <cell r="J19">
            <v>767</v>
          </cell>
          <cell r="K19">
            <v>670</v>
          </cell>
          <cell r="L19">
            <v>588</v>
          </cell>
          <cell r="M19">
            <v>608</v>
          </cell>
          <cell r="N19">
            <v>758</v>
          </cell>
          <cell r="O19">
            <v>737.25</v>
          </cell>
        </row>
        <row r="20">
          <cell r="C20">
            <v>226</v>
          </cell>
          <cell r="D20">
            <v>213</v>
          </cell>
          <cell r="E20">
            <v>200</v>
          </cell>
          <cell r="F20">
            <v>214</v>
          </cell>
          <cell r="G20">
            <v>258</v>
          </cell>
          <cell r="H20">
            <v>528</v>
          </cell>
          <cell r="I20">
            <v>635</v>
          </cell>
          <cell r="J20">
            <v>632</v>
          </cell>
          <cell r="K20">
            <v>491</v>
          </cell>
          <cell r="L20">
            <v>318</v>
          </cell>
          <cell r="M20">
            <v>277</v>
          </cell>
          <cell r="N20">
            <v>252</v>
          </cell>
          <cell r="O20">
            <v>353.66666666666669</v>
          </cell>
        </row>
        <row r="21">
          <cell r="C21">
            <v>720</v>
          </cell>
          <cell r="D21">
            <v>743</v>
          </cell>
          <cell r="E21">
            <v>760</v>
          </cell>
          <cell r="F21">
            <v>769</v>
          </cell>
          <cell r="G21">
            <v>763</v>
          </cell>
          <cell r="H21">
            <v>807</v>
          </cell>
          <cell r="I21">
            <v>828</v>
          </cell>
          <cell r="J21">
            <v>803</v>
          </cell>
          <cell r="K21">
            <v>785</v>
          </cell>
          <cell r="L21">
            <v>787</v>
          </cell>
          <cell r="M21">
            <v>866</v>
          </cell>
          <cell r="N21">
            <v>840</v>
          </cell>
          <cell r="O21">
            <v>789.25</v>
          </cell>
        </row>
        <row r="22">
          <cell r="C22">
            <v>1187</v>
          </cell>
          <cell r="D22">
            <v>1120</v>
          </cell>
          <cell r="E22">
            <v>1035</v>
          </cell>
          <cell r="F22">
            <v>1072</v>
          </cell>
          <cell r="G22">
            <v>1149</v>
          </cell>
          <cell r="H22">
            <v>1146</v>
          </cell>
          <cell r="I22">
            <v>1250</v>
          </cell>
          <cell r="J22">
            <v>1282</v>
          </cell>
          <cell r="K22">
            <v>1266</v>
          </cell>
          <cell r="L22">
            <v>1250</v>
          </cell>
          <cell r="M22">
            <v>1237</v>
          </cell>
          <cell r="N22">
            <v>1158</v>
          </cell>
          <cell r="O22">
            <v>1179.3333333333333</v>
          </cell>
        </row>
        <row r="25">
          <cell r="C25">
            <v>8771</v>
          </cell>
          <cell r="D25">
            <v>8812</v>
          </cell>
          <cell r="E25">
            <v>8536</v>
          </cell>
          <cell r="F25">
            <v>8717</v>
          </cell>
          <cell r="G25">
            <v>8535</v>
          </cell>
          <cell r="H25">
            <v>9045</v>
          </cell>
          <cell r="I25">
            <v>9318</v>
          </cell>
          <cell r="J25">
            <v>9289</v>
          </cell>
          <cell r="K25">
            <v>8985</v>
          </cell>
          <cell r="L25">
            <v>8772</v>
          </cell>
          <cell r="M25">
            <v>9620</v>
          </cell>
          <cell r="N25">
            <v>9716</v>
          </cell>
          <cell r="O25">
            <v>9009.6666666666661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tabSelected="1" topLeftCell="A19" zoomScale="85" zoomScaleNormal="85" workbookViewId="0">
      <selection activeCell="E53" sqref="E53"/>
    </sheetView>
  </sheetViews>
  <sheetFormatPr defaultRowHeight="12.75" x14ac:dyDescent="0.2"/>
  <cols>
    <col min="1" max="1" width="10.7109375" style="1" customWidth="1"/>
    <col min="2" max="2" width="13" style="1" customWidth="1"/>
    <col min="3" max="3" width="6.7109375" style="1" customWidth="1"/>
    <col min="4" max="4" width="7.28515625" style="1" customWidth="1"/>
    <col min="5" max="6" width="6.7109375" style="1" customWidth="1"/>
    <col min="7" max="7" width="7" style="1" customWidth="1"/>
    <col min="8" max="9" width="6.7109375" style="1" customWidth="1"/>
    <col min="10" max="10" width="8.140625" style="1" customWidth="1"/>
    <col min="11" max="11" width="6.7109375" style="1" customWidth="1"/>
    <col min="12" max="12" width="7.140625" style="1" customWidth="1"/>
    <col min="13" max="14" width="6.7109375" style="1" customWidth="1"/>
    <col min="15" max="15" width="11" style="1" customWidth="1"/>
    <col min="16" max="16384" width="9.140625" style="1"/>
  </cols>
  <sheetData>
    <row r="1" spans="1:16" x14ac:dyDescent="0.2">
      <c r="A1" s="2" t="s">
        <v>41</v>
      </c>
      <c r="B1" s="2" t="s">
        <v>69</v>
      </c>
      <c r="M1" s="5"/>
      <c r="N1" s="5"/>
      <c r="O1" s="5"/>
      <c r="P1" s="5"/>
    </row>
    <row r="3" spans="1:16" ht="13.5" thickBot="1" x14ac:dyDescent="0.25">
      <c r="A3" s="1" t="s">
        <v>32</v>
      </c>
    </row>
    <row r="4" spans="1:16" x14ac:dyDescent="0.2">
      <c r="A4" s="7" t="s">
        <v>0</v>
      </c>
      <c r="B4" s="8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10" t="s">
        <v>13</v>
      </c>
    </row>
    <row r="5" spans="1:16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56"/>
      <c r="O5" s="71" t="s">
        <v>31</v>
      </c>
    </row>
    <row r="6" spans="1:16" ht="13.5" thickBot="1" x14ac:dyDescent="0.25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47" t="s">
        <v>44</v>
      </c>
    </row>
    <row r="7" spans="1:16" x14ac:dyDescent="0.2">
      <c r="A7" s="59" t="s">
        <v>45</v>
      </c>
      <c r="B7" s="12"/>
      <c r="C7" s="102">
        <v>45</v>
      </c>
      <c r="D7" s="102">
        <v>52</v>
      </c>
      <c r="E7" s="102">
        <v>47</v>
      </c>
      <c r="F7" s="102">
        <v>43</v>
      </c>
      <c r="G7" s="102">
        <v>45</v>
      </c>
      <c r="H7" s="102">
        <v>39</v>
      </c>
      <c r="I7" s="102">
        <v>32</v>
      </c>
      <c r="J7" s="102">
        <v>29</v>
      </c>
      <c r="K7" s="102">
        <v>36</v>
      </c>
      <c r="L7" s="103">
        <v>32</v>
      </c>
      <c r="M7" s="102">
        <v>30</v>
      </c>
      <c r="N7" s="102">
        <v>35</v>
      </c>
      <c r="O7" s="62">
        <f>SUM(C7:N7)/12</f>
        <v>38.75</v>
      </c>
    </row>
    <row r="8" spans="1:16" x14ac:dyDescent="0.2">
      <c r="A8" s="59" t="s">
        <v>46</v>
      </c>
      <c r="B8" s="12"/>
      <c r="C8" s="102">
        <v>18</v>
      </c>
      <c r="D8" s="102">
        <v>17</v>
      </c>
      <c r="E8" s="102">
        <v>16</v>
      </c>
      <c r="F8" s="102">
        <v>15</v>
      </c>
      <c r="G8" s="102">
        <v>17</v>
      </c>
      <c r="H8" s="102">
        <v>17</v>
      </c>
      <c r="I8" s="102">
        <v>23</v>
      </c>
      <c r="J8" s="102">
        <v>27</v>
      </c>
      <c r="K8" s="102">
        <v>26</v>
      </c>
      <c r="L8" s="103">
        <v>27</v>
      </c>
      <c r="M8" s="102">
        <v>24</v>
      </c>
      <c r="N8" s="102">
        <v>21</v>
      </c>
      <c r="O8" s="62">
        <f>SUM(C8:N8)/12</f>
        <v>20.666666666666668</v>
      </c>
    </row>
    <row r="9" spans="1:16" x14ac:dyDescent="0.2">
      <c r="A9" s="63" t="s">
        <v>18</v>
      </c>
      <c r="B9" s="12"/>
      <c r="C9" s="102">
        <v>701</v>
      </c>
      <c r="D9" s="102">
        <v>691</v>
      </c>
      <c r="E9" s="102">
        <v>675</v>
      </c>
      <c r="F9" s="102">
        <v>641</v>
      </c>
      <c r="G9" s="102">
        <v>606</v>
      </c>
      <c r="H9" s="102">
        <v>574</v>
      </c>
      <c r="I9" s="102">
        <v>558</v>
      </c>
      <c r="J9" s="102">
        <v>535</v>
      </c>
      <c r="K9" s="102">
        <v>538</v>
      </c>
      <c r="L9" s="103">
        <v>543</v>
      </c>
      <c r="M9" s="102">
        <v>552</v>
      </c>
      <c r="N9" s="102">
        <v>531</v>
      </c>
      <c r="O9" s="62">
        <f t="shared" ref="O9:O22" si="0">SUM(C9:N9)/12</f>
        <v>595.41666666666663</v>
      </c>
    </row>
    <row r="10" spans="1:16" x14ac:dyDescent="0.2">
      <c r="A10" s="63" t="s">
        <v>19</v>
      </c>
      <c r="B10" s="12"/>
      <c r="C10" s="102">
        <v>5</v>
      </c>
      <c r="D10" s="102">
        <v>5</v>
      </c>
      <c r="E10" s="102">
        <v>4</v>
      </c>
      <c r="F10" s="102">
        <v>5</v>
      </c>
      <c r="G10" s="102">
        <v>4</v>
      </c>
      <c r="H10" s="102">
        <v>4</v>
      </c>
      <c r="I10" s="102">
        <v>3</v>
      </c>
      <c r="J10" s="102">
        <v>3</v>
      </c>
      <c r="K10" s="102">
        <v>2</v>
      </c>
      <c r="L10" s="103">
        <v>2</v>
      </c>
      <c r="M10" s="102">
        <v>3</v>
      </c>
      <c r="N10" s="102">
        <v>3</v>
      </c>
      <c r="O10" s="62">
        <f t="shared" si="0"/>
        <v>3.5833333333333335</v>
      </c>
    </row>
    <row r="11" spans="1:16" x14ac:dyDescent="0.2">
      <c r="A11" s="48" t="s">
        <v>47</v>
      </c>
      <c r="B11" s="12"/>
      <c r="C11" s="102">
        <v>43</v>
      </c>
      <c r="D11" s="102">
        <v>39</v>
      </c>
      <c r="E11" s="102">
        <v>39</v>
      </c>
      <c r="F11" s="102">
        <v>42</v>
      </c>
      <c r="G11" s="102">
        <v>43</v>
      </c>
      <c r="H11" s="102">
        <v>40</v>
      </c>
      <c r="I11" s="102">
        <v>38</v>
      </c>
      <c r="J11" s="102">
        <v>35</v>
      </c>
      <c r="K11" s="102">
        <v>33</v>
      </c>
      <c r="L11" s="103">
        <v>36</v>
      </c>
      <c r="M11" s="102">
        <v>37</v>
      </c>
      <c r="N11" s="102">
        <v>38</v>
      </c>
      <c r="O11" s="62">
        <f t="shared" si="0"/>
        <v>38.583333333333336</v>
      </c>
    </row>
    <row r="12" spans="1:16" x14ac:dyDescent="0.2">
      <c r="A12" s="48" t="s">
        <v>33</v>
      </c>
      <c r="B12" s="12"/>
      <c r="C12" s="102">
        <v>874</v>
      </c>
      <c r="D12" s="102">
        <v>870</v>
      </c>
      <c r="E12" s="102">
        <v>839</v>
      </c>
      <c r="F12" s="102">
        <v>800</v>
      </c>
      <c r="G12" s="102">
        <v>782</v>
      </c>
      <c r="H12" s="102">
        <v>730</v>
      </c>
      <c r="I12" s="102">
        <v>710</v>
      </c>
      <c r="J12" s="102">
        <v>697</v>
      </c>
      <c r="K12" s="102">
        <v>680</v>
      </c>
      <c r="L12" s="103">
        <v>671</v>
      </c>
      <c r="M12" s="102">
        <v>655</v>
      </c>
      <c r="N12" s="102">
        <v>617</v>
      </c>
      <c r="O12" s="62">
        <f>SUM(C12:N12)/12</f>
        <v>743.75</v>
      </c>
    </row>
    <row r="13" spans="1:16" x14ac:dyDescent="0.2">
      <c r="A13" s="63" t="s">
        <v>29</v>
      </c>
      <c r="B13" s="12"/>
      <c r="C13" s="102">
        <v>1461</v>
      </c>
      <c r="D13" s="102">
        <v>1475</v>
      </c>
      <c r="E13" s="102">
        <v>1409</v>
      </c>
      <c r="F13" s="102">
        <v>1315</v>
      </c>
      <c r="G13" s="102">
        <v>1237</v>
      </c>
      <c r="H13" s="102">
        <v>1160</v>
      </c>
      <c r="I13" s="102">
        <v>1138</v>
      </c>
      <c r="J13" s="102">
        <v>1105</v>
      </c>
      <c r="K13" s="102">
        <v>1155</v>
      </c>
      <c r="L13" s="103">
        <v>1186</v>
      </c>
      <c r="M13" s="102">
        <v>1289</v>
      </c>
      <c r="N13" s="102">
        <v>1253</v>
      </c>
      <c r="O13" s="62">
        <f t="shared" si="0"/>
        <v>1265.25</v>
      </c>
    </row>
    <row r="14" spans="1:16" x14ac:dyDescent="0.2">
      <c r="A14" s="63" t="s">
        <v>20</v>
      </c>
      <c r="B14" s="12"/>
      <c r="C14" s="102">
        <v>635</v>
      </c>
      <c r="D14" s="102">
        <v>620</v>
      </c>
      <c r="E14" s="102">
        <v>548</v>
      </c>
      <c r="F14" s="102">
        <v>425</v>
      </c>
      <c r="G14" s="102">
        <v>317</v>
      </c>
      <c r="H14" s="102">
        <v>278</v>
      </c>
      <c r="I14" s="102">
        <v>256</v>
      </c>
      <c r="J14" s="102">
        <v>247</v>
      </c>
      <c r="K14" s="102">
        <v>260</v>
      </c>
      <c r="L14" s="103">
        <v>263</v>
      </c>
      <c r="M14" s="102">
        <v>448</v>
      </c>
      <c r="N14" s="102">
        <v>441</v>
      </c>
      <c r="O14" s="62">
        <f t="shared" si="0"/>
        <v>394.83333333333331</v>
      </c>
    </row>
    <row r="15" spans="1:16" x14ac:dyDescent="0.2">
      <c r="A15" s="48" t="s">
        <v>30</v>
      </c>
      <c r="B15" s="12"/>
      <c r="C15" s="102">
        <v>1882</v>
      </c>
      <c r="D15" s="102">
        <v>1872</v>
      </c>
      <c r="E15" s="102">
        <v>1593</v>
      </c>
      <c r="F15" s="102">
        <v>1084</v>
      </c>
      <c r="G15" s="102">
        <v>715</v>
      </c>
      <c r="H15" s="102">
        <v>593</v>
      </c>
      <c r="I15" s="102">
        <v>582</v>
      </c>
      <c r="J15" s="102">
        <v>578</v>
      </c>
      <c r="K15" s="102">
        <v>583</v>
      </c>
      <c r="L15" s="103">
        <v>676</v>
      </c>
      <c r="M15" s="102">
        <v>1488</v>
      </c>
      <c r="N15" s="102">
        <v>1742</v>
      </c>
      <c r="O15" s="62">
        <f t="shared" si="0"/>
        <v>1115.6666666666667</v>
      </c>
    </row>
    <row r="16" spans="1:16" x14ac:dyDescent="0.2">
      <c r="A16" s="48" t="s">
        <v>48</v>
      </c>
      <c r="B16" s="12"/>
      <c r="C16" s="102">
        <v>67</v>
      </c>
      <c r="D16" s="102">
        <v>67</v>
      </c>
      <c r="E16" s="102">
        <v>66</v>
      </c>
      <c r="F16" s="102">
        <v>61</v>
      </c>
      <c r="G16" s="102">
        <v>59</v>
      </c>
      <c r="H16" s="102">
        <v>65</v>
      </c>
      <c r="I16" s="102">
        <v>67</v>
      </c>
      <c r="J16" s="102">
        <v>62</v>
      </c>
      <c r="K16" s="102">
        <v>65</v>
      </c>
      <c r="L16" s="103">
        <v>60</v>
      </c>
      <c r="M16" s="102">
        <v>60</v>
      </c>
      <c r="N16" s="102">
        <v>57</v>
      </c>
      <c r="O16" s="62">
        <f t="shared" si="0"/>
        <v>63</v>
      </c>
    </row>
    <row r="17" spans="1:16" x14ac:dyDescent="0.2">
      <c r="A17" s="59" t="s">
        <v>21</v>
      </c>
      <c r="B17" s="12"/>
      <c r="C17" s="102">
        <v>134</v>
      </c>
      <c r="D17" s="102">
        <v>133</v>
      </c>
      <c r="E17" s="102">
        <v>133</v>
      </c>
      <c r="F17" s="102">
        <v>156</v>
      </c>
      <c r="G17" s="102">
        <v>154</v>
      </c>
      <c r="H17" s="102">
        <v>180</v>
      </c>
      <c r="I17" s="102">
        <v>179</v>
      </c>
      <c r="J17" s="102">
        <v>183</v>
      </c>
      <c r="K17" s="102">
        <v>183</v>
      </c>
      <c r="L17" s="103">
        <v>192</v>
      </c>
      <c r="M17" s="102">
        <v>178</v>
      </c>
      <c r="N17" s="102">
        <v>165</v>
      </c>
      <c r="O17" s="62">
        <f t="shared" si="0"/>
        <v>164.16666666666666</v>
      </c>
    </row>
    <row r="18" spans="1:16" x14ac:dyDescent="0.2">
      <c r="A18" s="59" t="s">
        <v>49</v>
      </c>
      <c r="B18" s="12"/>
      <c r="C18" s="102">
        <v>41</v>
      </c>
      <c r="D18" s="102">
        <v>43</v>
      </c>
      <c r="E18" s="102">
        <v>38</v>
      </c>
      <c r="F18" s="102">
        <v>32</v>
      </c>
      <c r="G18" s="102">
        <v>29</v>
      </c>
      <c r="H18" s="102">
        <v>28</v>
      </c>
      <c r="I18" s="102">
        <v>29</v>
      </c>
      <c r="J18" s="102">
        <v>26</v>
      </c>
      <c r="K18" s="102">
        <v>31</v>
      </c>
      <c r="L18" s="103">
        <v>32</v>
      </c>
      <c r="M18" s="102">
        <v>34</v>
      </c>
      <c r="N18" s="102">
        <v>34</v>
      </c>
      <c r="O18" s="62">
        <f t="shared" si="0"/>
        <v>33.083333333333336</v>
      </c>
    </row>
    <row r="19" spans="1:16" x14ac:dyDescent="0.2">
      <c r="A19" s="59" t="s">
        <v>50</v>
      </c>
      <c r="B19" s="12"/>
      <c r="C19" s="102">
        <v>922</v>
      </c>
      <c r="D19" s="102">
        <v>957</v>
      </c>
      <c r="E19" s="102">
        <v>929</v>
      </c>
      <c r="F19" s="102">
        <v>829</v>
      </c>
      <c r="G19" s="102">
        <v>786</v>
      </c>
      <c r="H19" s="102">
        <v>881</v>
      </c>
      <c r="I19" s="102">
        <v>910</v>
      </c>
      <c r="J19" s="102">
        <v>856</v>
      </c>
      <c r="K19" s="102">
        <v>678</v>
      </c>
      <c r="L19" s="103">
        <v>614</v>
      </c>
      <c r="M19" s="102">
        <v>621</v>
      </c>
      <c r="N19" s="102">
        <v>716</v>
      </c>
      <c r="O19" s="62">
        <f t="shared" si="0"/>
        <v>808.25</v>
      </c>
    </row>
    <row r="20" spans="1:16" ht="15" x14ac:dyDescent="0.25">
      <c r="A20" s="59" t="s">
        <v>51</v>
      </c>
      <c r="B20" s="12"/>
      <c r="C20" s="102">
        <v>73</v>
      </c>
      <c r="D20" s="102">
        <v>73</v>
      </c>
      <c r="E20" s="102">
        <v>69</v>
      </c>
      <c r="F20" s="102">
        <v>65</v>
      </c>
      <c r="G20" s="102">
        <v>64</v>
      </c>
      <c r="H20" s="102">
        <v>61</v>
      </c>
      <c r="I20" s="102">
        <v>69</v>
      </c>
      <c r="J20" s="102">
        <v>70</v>
      </c>
      <c r="K20" s="102">
        <v>72</v>
      </c>
      <c r="L20" s="103">
        <v>69</v>
      </c>
      <c r="M20" s="102">
        <v>76</v>
      </c>
      <c r="N20" s="102">
        <v>79</v>
      </c>
      <c r="O20" s="62">
        <f t="shared" si="0"/>
        <v>70</v>
      </c>
      <c r="P20" s="44"/>
    </row>
    <row r="21" spans="1:16" x14ac:dyDescent="0.2">
      <c r="A21" s="59" t="s">
        <v>52</v>
      </c>
      <c r="B21" s="12"/>
      <c r="C21" s="102">
        <v>979</v>
      </c>
      <c r="D21" s="102">
        <v>970</v>
      </c>
      <c r="E21" s="102">
        <v>884</v>
      </c>
      <c r="F21" s="102">
        <v>813</v>
      </c>
      <c r="G21" s="102">
        <v>757</v>
      </c>
      <c r="H21" s="102">
        <v>875</v>
      </c>
      <c r="I21" s="102">
        <v>929</v>
      </c>
      <c r="J21" s="102">
        <v>866</v>
      </c>
      <c r="K21" s="102">
        <v>727</v>
      </c>
      <c r="L21" s="103">
        <v>719</v>
      </c>
      <c r="M21" s="102">
        <v>782</v>
      </c>
      <c r="N21" s="102">
        <v>799</v>
      </c>
      <c r="O21" s="62">
        <f t="shared" si="0"/>
        <v>841.66666666666663</v>
      </c>
    </row>
    <row r="22" spans="1:16" x14ac:dyDescent="0.2">
      <c r="A22" s="63" t="s">
        <v>53</v>
      </c>
      <c r="B22" s="12"/>
      <c r="C22" s="102">
        <v>988</v>
      </c>
      <c r="D22" s="102">
        <v>995</v>
      </c>
      <c r="E22" s="102">
        <v>917</v>
      </c>
      <c r="F22" s="102">
        <v>862</v>
      </c>
      <c r="G22" s="102">
        <v>855</v>
      </c>
      <c r="H22" s="102">
        <v>887</v>
      </c>
      <c r="I22" s="102">
        <v>896</v>
      </c>
      <c r="J22" s="102">
        <v>894</v>
      </c>
      <c r="K22" s="102">
        <v>885</v>
      </c>
      <c r="L22" s="103">
        <v>804</v>
      </c>
      <c r="M22" s="102">
        <v>774</v>
      </c>
      <c r="N22" s="102">
        <v>725</v>
      </c>
      <c r="O22" s="62">
        <f t="shared" si="0"/>
        <v>873.5</v>
      </c>
    </row>
    <row r="23" spans="1:16" ht="13.5" thickBot="1" x14ac:dyDescent="0.25">
      <c r="A23" s="63"/>
      <c r="B23" s="12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</row>
    <row r="24" spans="1:16" x14ac:dyDescent="0.2">
      <c r="A24" s="64"/>
      <c r="B24" s="8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</row>
    <row r="25" spans="1:16" x14ac:dyDescent="0.2">
      <c r="A25" s="11" t="s">
        <v>24</v>
      </c>
      <c r="B25" s="12"/>
      <c r="C25" s="61">
        <f>SUM(C7:C22)</f>
        <v>8868</v>
      </c>
      <c r="D25" s="61">
        <f t="shared" ref="D25:N25" si="1">SUM(D7:D22)</f>
        <v>8879</v>
      </c>
      <c r="E25" s="61">
        <f t="shared" si="1"/>
        <v>8206</v>
      </c>
      <c r="F25" s="61">
        <f t="shared" si="1"/>
        <v>7188</v>
      </c>
      <c r="G25" s="61">
        <f t="shared" si="1"/>
        <v>6470</v>
      </c>
      <c r="H25" s="61">
        <f t="shared" si="1"/>
        <v>6412</v>
      </c>
      <c r="I25" s="61">
        <f t="shared" si="1"/>
        <v>6419</v>
      </c>
      <c r="J25" s="61">
        <f t="shared" si="1"/>
        <v>6213</v>
      </c>
      <c r="K25" s="61">
        <f t="shared" si="1"/>
        <v>5954</v>
      </c>
      <c r="L25" s="61">
        <f t="shared" si="1"/>
        <v>5926</v>
      </c>
      <c r="M25" s="61">
        <f t="shared" si="1"/>
        <v>7051</v>
      </c>
      <c r="N25" s="61">
        <f t="shared" si="1"/>
        <v>7256</v>
      </c>
      <c r="O25" s="62">
        <f>SUM(C25:N25)/12</f>
        <v>7070.166666666667</v>
      </c>
    </row>
    <row r="26" spans="1:16" ht="13.5" thickBot="1" x14ac:dyDescent="0.25">
      <c r="A26" s="96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  <row r="27" spans="1:16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</row>
    <row r="28" spans="1:1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5"/>
    </row>
    <row r="31" spans="1:16" x14ac:dyDescent="0.2">
      <c r="A31" s="69" t="s">
        <v>67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6" x14ac:dyDescent="0.2">
      <c r="A32" s="1" t="s">
        <v>70</v>
      </c>
    </row>
    <row r="33" spans="1:17" x14ac:dyDescent="0.2">
      <c r="A33" s="1" t="s">
        <v>68</v>
      </c>
    </row>
    <row r="34" spans="1:17" ht="13.5" thickBot="1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</row>
    <row r="35" spans="1:17" x14ac:dyDescent="0.2">
      <c r="A35" s="7" t="s">
        <v>0</v>
      </c>
      <c r="B35" s="8"/>
      <c r="C35" s="28" t="s">
        <v>1</v>
      </c>
      <c r="D35" s="28" t="s">
        <v>2</v>
      </c>
      <c r="E35" s="28" t="s">
        <v>3</v>
      </c>
      <c r="F35" s="28" t="s">
        <v>4</v>
      </c>
      <c r="G35" s="28" t="s">
        <v>5</v>
      </c>
      <c r="H35" s="28" t="s">
        <v>6</v>
      </c>
      <c r="I35" s="28" t="s">
        <v>7</v>
      </c>
      <c r="J35" s="28" t="s">
        <v>8</v>
      </c>
      <c r="K35" s="28" t="s">
        <v>9</v>
      </c>
      <c r="L35" s="28" t="s">
        <v>10</v>
      </c>
      <c r="M35" s="28" t="s">
        <v>11</v>
      </c>
      <c r="N35" s="28" t="s">
        <v>12</v>
      </c>
      <c r="O35" s="10" t="s">
        <v>13</v>
      </c>
    </row>
    <row r="36" spans="1:17" x14ac:dyDescent="0.2">
      <c r="A36" s="11" t="s">
        <v>14</v>
      </c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71" t="s">
        <v>31</v>
      </c>
    </row>
    <row r="37" spans="1:17" ht="15.75" thickBot="1" x14ac:dyDescent="0.3">
      <c r="A37" s="96"/>
      <c r="B37" s="97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47" t="s">
        <v>44</v>
      </c>
      <c r="Q37" s="101"/>
    </row>
    <row r="38" spans="1:17" x14ac:dyDescent="0.2">
      <c r="A38" s="59" t="s">
        <v>45</v>
      </c>
      <c r="B38" s="12"/>
      <c r="C38" s="104">
        <v>24</v>
      </c>
      <c r="D38" s="104">
        <v>26</v>
      </c>
      <c r="E38" s="104">
        <v>26</v>
      </c>
      <c r="F38" s="104">
        <v>22</v>
      </c>
      <c r="G38" s="104">
        <v>21</v>
      </c>
      <c r="H38" s="104">
        <v>18</v>
      </c>
      <c r="I38" s="104">
        <v>14</v>
      </c>
      <c r="J38" s="104">
        <v>13</v>
      </c>
      <c r="K38" s="104">
        <v>14</v>
      </c>
      <c r="L38" s="104">
        <v>12</v>
      </c>
      <c r="M38" s="104">
        <v>15</v>
      </c>
      <c r="N38" s="104">
        <v>17</v>
      </c>
      <c r="O38" s="94">
        <f>SUM(C38:N38)/12</f>
        <v>18.5</v>
      </c>
    </row>
    <row r="39" spans="1:17" x14ac:dyDescent="0.2">
      <c r="A39" s="59" t="s">
        <v>46</v>
      </c>
      <c r="B39" s="12"/>
      <c r="C39" s="104">
        <v>1</v>
      </c>
      <c r="D39" s="104">
        <v>1</v>
      </c>
      <c r="E39" s="104">
        <v>1</v>
      </c>
      <c r="F39" s="104">
        <v>1</v>
      </c>
      <c r="G39" s="104">
        <v>1</v>
      </c>
      <c r="H39" s="104">
        <v>1</v>
      </c>
      <c r="I39" s="104">
        <v>1</v>
      </c>
      <c r="J39" s="104">
        <v>3</v>
      </c>
      <c r="K39" s="104">
        <v>3</v>
      </c>
      <c r="L39" s="104">
        <v>3</v>
      </c>
      <c r="M39" s="104">
        <v>2</v>
      </c>
      <c r="N39" s="104">
        <v>1</v>
      </c>
      <c r="O39" s="94">
        <f>SUM(C39:N39)/12</f>
        <v>1.5833333333333333</v>
      </c>
    </row>
    <row r="40" spans="1:17" x14ac:dyDescent="0.2">
      <c r="A40" s="63" t="s">
        <v>18</v>
      </c>
      <c r="B40" s="12"/>
      <c r="C40" s="104">
        <v>290</v>
      </c>
      <c r="D40" s="104">
        <v>287</v>
      </c>
      <c r="E40" s="104">
        <v>279</v>
      </c>
      <c r="F40" s="104">
        <v>263</v>
      </c>
      <c r="G40" s="104">
        <v>266</v>
      </c>
      <c r="H40" s="104">
        <v>240</v>
      </c>
      <c r="I40" s="104">
        <v>224</v>
      </c>
      <c r="J40" s="104">
        <v>224</v>
      </c>
      <c r="K40" s="104">
        <v>227</v>
      </c>
      <c r="L40" s="104">
        <v>226</v>
      </c>
      <c r="M40" s="104">
        <v>233</v>
      </c>
      <c r="N40" s="104">
        <v>219</v>
      </c>
      <c r="O40" s="94">
        <f t="shared" ref="O40:O54" si="2">SUM(C40:N40)/12</f>
        <v>248.16666666666666</v>
      </c>
    </row>
    <row r="41" spans="1:17" x14ac:dyDescent="0.2">
      <c r="A41" s="63" t="s">
        <v>19</v>
      </c>
      <c r="B41" s="12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94">
        <f t="shared" si="2"/>
        <v>0</v>
      </c>
    </row>
    <row r="42" spans="1:17" x14ac:dyDescent="0.2">
      <c r="A42" s="48" t="s">
        <v>47</v>
      </c>
      <c r="B42" s="12"/>
      <c r="C42" s="104">
        <v>17</v>
      </c>
      <c r="D42" s="104">
        <v>14</v>
      </c>
      <c r="E42" s="104">
        <v>16</v>
      </c>
      <c r="F42" s="104">
        <v>16</v>
      </c>
      <c r="G42" s="104">
        <v>16</v>
      </c>
      <c r="H42" s="104">
        <v>16</v>
      </c>
      <c r="I42" s="104">
        <v>14</v>
      </c>
      <c r="J42" s="104">
        <v>14</v>
      </c>
      <c r="K42" s="104">
        <v>13</v>
      </c>
      <c r="L42" s="104">
        <v>15</v>
      </c>
      <c r="M42" s="104">
        <v>17</v>
      </c>
      <c r="N42" s="104">
        <v>17</v>
      </c>
      <c r="O42" s="94">
        <f t="shared" si="2"/>
        <v>15.416666666666666</v>
      </c>
    </row>
    <row r="43" spans="1:17" x14ac:dyDescent="0.2">
      <c r="A43" s="48" t="s">
        <v>33</v>
      </c>
      <c r="B43" s="12"/>
      <c r="C43" s="104">
        <v>85</v>
      </c>
      <c r="D43" s="104">
        <v>87</v>
      </c>
      <c r="E43" s="104">
        <v>83</v>
      </c>
      <c r="F43" s="104">
        <v>75</v>
      </c>
      <c r="G43" s="104">
        <v>73</v>
      </c>
      <c r="H43" s="104">
        <v>60</v>
      </c>
      <c r="I43" s="104">
        <v>63</v>
      </c>
      <c r="J43" s="104">
        <v>60</v>
      </c>
      <c r="K43" s="104">
        <v>55</v>
      </c>
      <c r="L43" s="104">
        <v>47</v>
      </c>
      <c r="M43" s="104">
        <v>44</v>
      </c>
      <c r="N43" s="104">
        <v>40</v>
      </c>
      <c r="O43" s="94">
        <f t="shared" si="2"/>
        <v>64.333333333333329</v>
      </c>
    </row>
    <row r="44" spans="1:17" x14ac:dyDescent="0.2">
      <c r="A44" s="63" t="s">
        <v>29</v>
      </c>
      <c r="B44" s="12"/>
      <c r="C44" s="104">
        <v>919</v>
      </c>
      <c r="D44" s="104">
        <v>922</v>
      </c>
      <c r="E44" s="104">
        <v>888</v>
      </c>
      <c r="F44" s="104">
        <v>811</v>
      </c>
      <c r="G44" s="104">
        <v>766</v>
      </c>
      <c r="H44" s="104">
        <v>716</v>
      </c>
      <c r="I44" s="104">
        <v>694</v>
      </c>
      <c r="J44" s="104">
        <v>665</v>
      </c>
      <c r="K44" s="104">
        <v>704</v>
      </c>
      <c r="L44" s="104">
        <v>719</v>
      </c>
      <c r="M44" s="104">
        <v>815</v>
      </c>
      <c r="N44" s="104">
        <v>803</v>
      </c>
      <c r="O44" s="94">
        <f t="shared" si="2"/>
        <v>785.16666666666663</v>
      </c>
    </row>
    <row r="45" spans="1:17" x14ac:dyDescent="0.2">
      <c r="A45" s="63" t="s">
        <v>20</v>
      </c>
      <c r="B45" s="12"/>
      <c r="C45" s="104">
        <v>191</v>
      </c>
      <c r="D45" s="104">
        <v>185</v>
      </c>
      <c r="E45" s="104">
        <v>177</v>
      </c>
      <c r="F45" s="104">
        <v>153</v>
      </c>
      <c r="G45" s="104">
        <v>118</v>
      </c>
      <c r="H45" s="104">
        <v>106</v>
      </c>
      <c r="I45" s="104">
        <v>103</v>
      </c>
      <c r="J45" s="104">
        <v>103</v>
      </c>
      <c r="K45" s="104">
        <v>106</v>
      </c>
      <c r="L45" s="104">
        <v>103</v>
      </c>
      <c r="M45" s="104">
        <v>142</v>
      </c>
      <c r="N45" s="104">
        <v>130</v>
      </c>
      <c r="O45" s="94">
        <f t="shared" si="2"/>
        <v>134.75</v>
      </c>
    </row>
    <row r="46" spans="1:17" x14ac:dyDescent="0.2">
      <c r="A46" s="48" t="s">
        <v>30</v>
      </c>
      <c r="B46" s="12"/>
      <c r="C46" s="104">
        <v>1192</v>
      </c>
      <c r="D46" s="104">
        <v>1192</v>
      </c>
      <c r="E46" s="104">
        <v>1040</v>
      </c>
      <c r="F46" s="104">
        <v>708</v>
      </c>
      <c r="G46" s="104">
        <v>455</v>
      </c>
      <c r="H46" s="104">
        <v>371</v>
      </c>
      <c r="I46" s="104">
        <v>371</v>
      </c>
      <c r="J46" s="104">
        <v>360</v>
      </c>
      <c r="K46" s="104">
        <v>360</v>
      </c>
      <c r="L46" s="104">
        <v>411</v>
      </c>
      <c r="M46" s="104">
        <v>903</v>
      </c>
      <c r="N46" s="104">
        <v>1074</v>
      </c>
      <c r="O46" s="94">
        <f t="shared" si="2"/>
        <v>703.08333333333337</v>
      </c>
    </row>
    <row r="47" spans="1:17" x14ac:dyDescent="0.2">
      <c r="A47" s="48" t="s">
        <v>48</v>
      </c>
      <c r="B47" s="12"/>
      <c r="C47" s="104">
        <v>29</v>
      </c>
      <c r="D47" s="104">
        <v>29</v>
      </c>
      <c r="E47" s="104">
        <v>27</v>
      </c>
      <c r="F47" s="104">
        <v>26</v>
      </c>
      <c r="G47" s="104">
        <v>27</v>
      </c>
      <c r="H47" s="104">
        <v>30</v>
      </c>
      <c r="I47" s="104">
        <v>32</v>
      </c>
      <c r="J47" s="104">
        <v>30</v>
      </c>
      <c r="K47" s="104">
        <v>33</v>
      </c>
      <c r="L47" s="104">
        <v>30</v>
      </c>
      <c r="M47" s="104">
        <v>28</v>
      </c>
      <c r="N47" s="104">
        <v>26</v>
      </c>
      <c r="O47" s="94">
        <f t="shared" si="2"/>
        <v>28.916666666666668</v>
      </c>
    </row>
    <row r="48" spans="1:17" x14ac:dyDescent="0.2">
      <c r="A48" s="59" t="s">
        <v>21</v>
      </c>
      <c r="B48" s="12"/>
      <c r="C48" s="104">
        <v>68</v>
      </c>
      <c r="D48" s="104">
        <v>66</v>
      </c>
      <c r="E48" s="104">
        <v>65</v>
      </c>
      <c r="F48" s="104">
        <v>76</v>
      </c>
      <c r="G48" s="104">
        <v>76</v>
      </c>
      <c r="H48" s="104">
        <v>85</v>
      </c>
      <c r="I48" s="104">
        <v>87</v>
      </c>
      <c r="J48" s="104">
        <v>89</v>
      </c>
      <c r="K48" s="104">
        <v>86</v>
      </c>
      <c r="L48" s="104">
        <v>94</v>
      </c>
      <c r="M48" s="104">
        <v>85</v>
      </c>
      <c r="N48" s="104">
        <v>81</v>
      </c>
      <c r="O48" s="94">
        <f t="shared" si="2"/>
        <v>79.833333333333329</v>
      </c>
    </row>
    <row r="49" spans="1:15" x14ac:dyDescent="0.2">
      <c r="A49" s="59" t="s">
        <v>49</v>
      </c>
      <c r="B49" s="12"/>
      <c r="C49" s="104">
        <v>28</v>
      </c>
      <c r="D49" s="104">
        <v>29</v>
      </c>
      <c r="E49" s="104">
        <v>26</v>
      </c>
      <c r="F49" s="104">
        <v>22</v>
      </c>
      <c r="G49" s="104">
        <v>21</v>
      </c>
      <c r="H49" s="104">
        <v>20</v>
      </c>
      <c r="I49" s="104">
        <v>21</v>
      </c>
      <c r="J49" s="104">
        <v>19</v>
      </c>
      <c r="K49" s="104">
        <v>22</v>
      </c>
      <c r="L49" s="104">
        <v>19</v>
      </c>
      <c r="M49" s="104">
        <v>21</v>
      </c>
      <c r="N49" s="104">
        <v>21</v>
      </c>
      <c r="O49" s="94">
        <f t="shared" si="2"/>
        <v>22.416666666666668</v>
      </c>
    </row>
    <row r="50" spans="1:15" x14ac:dyDescent="0.2">
      <c r="A50" s="59" t="s">
        <v>50</v>
      </c>
      <c r="B50" s="12"/>
      <c r="C50" s="104">
        <v>369</v>
      </c>
      <c r="D50" s="104">
        <v>381</v>
      </c>
      <c r="E50" s="104">
        <v>416</v>
      </c>
      <c r="F50" s="104">
        <v>413</v>
      </c>
      <c r="G50" s="104">
        <v>416</v>
      </c>
      <c r="H50" s="104">
        <v>518</v>
      </c>
      <c r="I50" s="104">
        <v>581</v>
      </c>
      <c r="J50" s="104">
        <v>529</v>
      </c>
      <c r="K50" s="104">
        <v>377</v>
      </c>
      <c r="L50" s="104">
        <v>319</v>
      </c>
      <c r="M50" s="104">
        <v>314</v>
      </c>
      <c r="N50" s="104">
        <v>307</v>
      </c>
      <c r="O50" s="94">
        <f t="shared" si="2"/>
        <v>411.66666666666669</v>
      </c>
    </row>
    <row r="51" spans="1:15" x14ac:dyDescent="0.2">
      <c r="A51" s="59" t="s">
        <v>51</v>
      </c>
      <c r="B51" s="12"/>
      <c r="C51" s="104">
        <v>61</v>
      </c>
      <c r="D51" s="104">
        <v>61</v>
      </c>
      <c r="E51" s="104">
        <v>57</v>
      </c>
      <c r="F51" s="104">
        <v>55</v>
      </c>
      <c r="G51" s="104">
        <v>55</v>
      </c>
      <c r="H51" s="104">
        <v>52</v>
      </c>
      <c r="I51" s="104">
        <v>61</v>
      </c>
      <c r="J51" s="104">
        <v>62</v>
      </c>
      <c r="K51" s="104">
        <v>65</v>
      </c>
      <c r="L51" s="104">
        <v>62</v>
      </c>
      <c r="M51" s="104">
        <v>66</v>
      </c>
      <c r="N51" s="104">
        <v>69</v>
      </c>
      <c r="O51" s="94">
        <f t="shared" si="2"/>
        <v>60.5</v>
      </c>
    </row>
    <row r="52" spans="1:15" x14ac:dyDescent="0.2">
      <c r="A52" s="59" t="s">
        <v>52</v>
      </c>
      <c r="B52" s="12"/>
      <c r="C52" s="104">
        <v>598</v>
      </c>
      <c r="D52" s="104">
        <v>600</v>
      </c>
      <c r="E52" s="104">
        <v>539</v>
      </c>
      <c r="F52" s="104">
        <v>495</v>
      </c>
      <c r="G52" s="104">
        <v>464</v>
      </c>
      <c r="H52" s="104">
        <v>557</v>
      </c>
      <c r="I52" s="104">
        <v>624</v>
      </c>
      <c r="J52" s="104">
        <v>593</v>
      </c>
      <c r="K52" s="104">
        <v>470</v>
      </c>
      <c r="L52" s="104">
        <v>457</v>
      </c>
      <c r="M52" s="104">
        <v>504</v>
      </c>
      <c r="N52" s="104">
        <v>510</v>
      </c>
      <c r="O52" s="94">
        <f t="shared" si="2"/>
        <v>534.25</v>
      </c>
    </row>
    <row r="53" spans="1:15" x14ac:dyDescent="0.2">
      <c r="A53" s="63" t="s">
        <v>53</v>
      </c>
      <c r="B53" s="12"/>
      <c r="C53" s="104">
        <v>530</v>
      </c>
      <c r="D53" s="104">
        <v>524</v>
      </c>
      <c r="E53" s="104">
        <v>482</v>
      </c>
      <c r="F53" s="104">
        <v>437</v>
      </c>
      <c r="G53" s="104">
        <v>447</v>
      </c>
      <c r="H53" s="104">
        <v>467</v>
      </c>
      <c r="I53" s="104">
        <v>478</v>
      </c>
      <c r="J53" s="104">
        <v>474</v>
      </c>
      <c r="K53" s="104">
        <v>460</v>
      </c>
      <c r="L53" s="104">
        <v>407</v>
      </c>
      <c r="M53" s="104">
        <v>383</v>
      </c>
      <c r="N53" s="104">
        <v>354</v>
      </c>
      <c r="O53" s="94">
        <f t="shared" si="2"/>
        <v>453.58333333333331</v>
      </c>
    </row>
    <row r="54" spans="1:15" ht="13.5" thickBot="1" x14ac:dyDescent="0.25">
      <c r="A54" s="11"/>
      <c r="B54" s="12"/>
      <c r="C54" s="95"/>
      <c r="D54" s="95"/>
      <c r="E54" s="95"/>
      <c r="F54" s="95"/>
      <c r="G54" s="95"/>
      <c r="H54" s="95"/>
      <c r="J54" s="95"/>
      <c r="K54" s="95"/>
      <c r="L54" s="95"/>
      <c r="M54" s="95"/>
      <c r="N54" s="95"/>
      <c r="O54" s="94">
        <f t="shared" si="2"/>
        <v>0</v>
      </c>
    </row>
    <row r="55" spans="1:15" x14ac:dyDescent="0.2">
      <c r="A55" s="7" t="s">
        <v>24</v>
      </c>
      <c r="B55" s="8"/>
      <c r="C55" s="65">
        <f>SUM(C38:C54)</f>
        <v>4402</v>
      </c>
      <c r="D55" s="65">
        <f t="shared" ref="D55:N55" si="3">SUM(D38:D54)</f>
        <v>4404</v>
      </c>
      <c r="E55" s="65">
        <f t="shared" si="3"/>
        <v>4122</v>
      </c>
      <c r="F55" s="65">
        <f t="shared" si="3"/>
        <v>3573</v>
      </c>
      <c r="G55" s="65">
        <f t="shared" si="3"/>
        <v>3222</v>
      </c>
      <c r="H55" s="65">
        <f t="shared" si="3"/>
        <v>3257</v>
      </c>
      <c r="I55" s="65">
        <f t="shared" si="3"/>
        <v>3368</v>
      </c>
      <c r="J55" s="65">
        <f t="shared" si="3"/>
        <v>3238</v>
      </c>
      <c r="K55" s="65">
        <f t="shared" si="3"/>
        <v>2995</v>
      </c>
      <c r="L55" s="65">
        <f t="shared" si="3"/>
        <v>2924</v>
      </c>
      <c r="M55" s="65">
        <f t="shared" si="3"/>
        <v>3572</v>
      </c>
      <c r="N55" s="65">
        <f t="shared" si="3"/>
        <v>3669</v>
      </c>
      <c r="O55" s="66">
        <f>SUM(C55:N55)/12</f>
        <v>3562.1666666666665</v>
      </c>
    </row>
    <row r="56" spans="1:15" ht="13.5" thickBot="1" x14ac:dyDescent="0.25">
      <c r="A56" s="96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72"/>
    </row>
    <row r="57" spans="1:15" x14ac:dyDescent="0.2">
      <c r="A57" s="73" t="s">
        <v>27</v>
      </c>
      <c r="B57" s="12"/>
      <c r="C57" s="74">
        <f>C55/C25</f>
        <v>0.49639152007216958</v>
      </c>
      <c r="D57" s="74">
        <f t="shared" ref="D57:M57" si="4">D55/D25</f>
        <v>0.49600180200473026</v>
      </c>
      <c r="E57" s="74">
        <f t="shared" si="4"/>
        <v>0.50231537899098222</v>
      </c>
      <c r="F57" s="74">
        <f t="shared" si="4"/>
        <v>0.49707846410684475</v>
      </c>
      <c r="G57" s="74">
        <f t="shared" si="4"/>
        <v>0.4979907264296754</v>
      </c>
      <c r="H57" s="74">
        <f t="shared" si="4"/>
        <v>0.50795383655645665</v>
      </c>
      <c r="I57" s="74">
        <f t="shared" si="4"/>
        <v>0.52469231967596197</v>
      </c>
      <c r="J57" s="74">
        <f t="shared" si="4"/>
        <v>0.5211652985675197</v>
      </c>
      <c r="K57" s="74">
        <f t="shared" si="4"/>
        <v>0.50302317769566673</v>
      </c>
      <c r="L57" s="74">
        <f t="shared" si="4"/>
        <v>0.49341883226459671</v>
      </c>
      <c r="M57" s="74">
        <f t="shared" si="4"/>
        <v>0.50659480924691536</v>
      </c>
      <c r="N57" s="74">
        <f>N55/N25</f>
        <v>0.50565049614112456</v>
      </c>
      <c r="O57" s="75">
        <f>O55/O25</f>
        <v>0.50383064991395765</v>
      </c>
    </row>
    <row r="58" spans="1:15" ht="13.5" thickBot="1" x14ac:dyDescent="0.25">
      <c r="A58" s="22" t="s">
        <v>28</v>
      </c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7"/>
    </row>
    <row r="61" spans="1:15" x14ac:dyDescent="0.2">
      <c r="A61" s="35"/>
    </row>
  </sheetData>
  <printOptions horizontalCentered="1"/>
  <pageMargins left="0.35433070866141736" right="0.19685039370078741" top="0.98425196850393704" bottom="0.98425196850393704" header="0.98425196850393704" footer="0.98425196850393704"/>
  <pageSetup paperSize="9" scale="8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topLeftCell="A13" zoomScale="85" zoomScaleNormal="85" workbookViewId="0">
      <selection activeCell="L38" sqref="L38:L53"/>
    </sheetView>
  </sheetViews>
  <sheetFormatPr defaultRowHeight="12.75" x14ac:dyDescent="0.2"/>
  <cols>
    <col min="1" max="1" width="10.7109375" style="1" customWidth="1"/>
    <col min="2" max="2" width="13" style="1" customWidth="1"/>
    <col min="3" max="3" width="6.7109375" style="1" customWidth="1"/>
    <col min="4" max="4" width="7.28515625" style="1" customWidth="1"/>
    <col min="5" max="6" width="6.7109375" style="1" customWidth="1"/>
    <col min="7" max="7" width="7" style="1" customWidth="1"/>
    <col min="8" max="9" width="6.7109375" style="1" customWidth="1"/>
    <col min="10" max="10" width="8.140625" style="1" customWidth="1"/>
    <col min="11" max="11" width="6.7109375" style="1" customWidth="1"/>
    <col min="12" max="12" width="7.140625" style="1" customWidth="1"/>
    <col min="13" max="14" width="6.7109375" style="1" customWidth="1"/>
    <col min="15" max="15" width="11" style="1" customWidth="1"/>
    <col min="16" max="16384" width="9.140625" style="1"/>
  </cols>
  <sheetData>
    <row r="1" spans="1:16" x14ac:dyDescent="0.2">
      <c r="A1" s="2" t="s">
        <v>41</v>
      </c>
      <c r="B1" s="2" t="s">
        <v>66</v>
      </c>
      <c r="M1" s="5"/>
      <c r="N1" s="5"/>
      <c r="O1" s="5"/>
      <c r="P1" s="5"/>
    </row>
    <row r="3" spans="1:16" ht="13.5" thickBot="1" x14ac:dyDescent="0.25">
      <c r="A3" s="1" t="s">
        <v>32</v>
      </c>
    </row>
    <row r="4" spans="1:16" x14ac:dyDescent="0.2">
      <c r="A4" s="7" t="s">
        <v>0</v>
      </c>
      <c r="B4" s="8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10" t="s">
        <v>13</v>
      </c>
    </row>
    <row r="5" spans="1:16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56"/>
      <c r="O5" s="71" t="s">
        <v>31</v>
      </c>
    </row>
    <row r="6" spans="1:16" ht="13.5" thickBot="1" x14ac:dyDescent="0.25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47" t="s">
        <v>44</v>
      </c>
    </row>
    <row r="7" spans="1:16" x14ac:dyDescent="0.2">
      <c r="A7" s="59" t="s">
        <v>45</v>
      </c>
      <c r="B7" s="12"/>
      <c r="C7" s="93">
        <v>48</v>
      </c>
      <c r="D7" s="93">
        <v>46</v>
      </c>
      <c r="E7" s="93">
        <v>45</v>
      </c>
      <c r="F7" s="93">
        <v>43</v>
      </c>
      <c r="G7" s="93">
        <v>42</v>
      </c>
      <c r="H7" s="93">
        <v>41</v>
      </c>
      <c r="I7" s="1">
        <v>35</v>
      </c>
      <c r="J7" s="93">
        <v>36</v>
      </c>
      <c r="K7" s="93">
        <v>34</v>
      </c>
      <c r="L7" s="90">
        <v>36</v>
      </c>
      <c r="M7" s="12">
        <v>39</v>
      </c>
      <c r="N7" s="1">
        <v>39</v>
      </c>
      <c r="O7" s="62">
        <f>SUM(C7:N7)/12</f>
        <v>40.333333333333336</v>
      </c>
    </row>
    <row r="8" spans="1:16" x14ac:dyDescent="0.2">
      <c r="A8" s="59" t="s">
        <v>46</v>
      </c>
      <c r="B8" s="12"/>
      <c r="C8" s="93">
        <v>25</v>
      </c>
      <c r="D8" s="93">
        <v>27</v>
      </c>
      <c r="E8" s="93">
        <v>27</v>
      </c>
      <c r="F8" s="93">
        <v>25</v>
      </c>
      <c r="G8" s="93">
        <v>24</v>
      </c>
      <c r="H8" s="93">
        <v>21</v>
      </c>
      <c r="I8" s="1">
        <v>17</v>
      </c>
      <c r="J8" s="93">
        <v>15</v>
      </c>
      <c r="K8" s="93">
        <v>16</v>
      </c>
      <c r="L8" s="90">
        <v>19</v>
      </c>
      <c r="M8" s="12">
        <v>17</v>
      </c>
      <c r="N8" s="1">
        <v>18</v>
      </c>
      <c r="O8" s="62">
        <f>SUM(C8:N8)/12</f>
        <v>20.916666666666668</v>
      </c>
    </row>
    <row r="9" spans="1:16" x14ac:dyDescent="0.2">
      <c r="A9" s="63" t="s">
        <v>18</v>
      </c>
      <c r="B9" s="12"/>
      <c r="C9" s="93">
        <v>889</v>
      </c>
      <c r="D9" s="93">
        <v>900</v>
      </c>
      <c r="E9" s="93">
        <v>874</v>
      </c>
      <c r="F9" s="93">
        <v>821</v>
      </c>
      <c r="G9" s="93">
        <v>790</v>
      </c>
      <c r="H9" s="93">
        <v>757</v>
      </c>
      <c r="I9" s="1">
        <v>726</v>
      </c>
      <c r="J9" s="93">
        <v>743</v>
      </c>
      <c r="K9" s="93">
        <v>710</v>
      </c>
      <c r="L9" s="90">
        <v>710</v>
      </c>
      <c r="M9" s="12">
        <v>712</v>
      </c>
      <c r="N9" s="1">
        <v>690</v>
      </c>
      <c r="O9" s="62">
        <f t="shared" ref="O9:O22" si="0">SUM(C9:N9)/12</f>
        <v>776.83333333333337</v>
      </c>
    </row>
    <row r="10" spans="1:16" x14ac:dyDescent="0.2">
      <c r="A10" s="63" t="s">
        <v>19</v>
      </c>
      <c r="B10" s="12"/>
      <c r="C10" s="93">
        <v>4</v>
      </c>
      <c r="D10" s="93">
        <v>6</v>
      </c>
      <c r="E10" s="93">
        <v>5</v>
      </c>
      <c r="F10" s="93">
        <v>6</v>
      </c>
      <c r="G10" s="93">
        <v>8</v>
      </c>
      <c r="H10" s="93">
        <v>7</v>
      </c>
      <c r="I10" s="1">
        <v>7</v>
      </c>
      <c r="J10" s="93">
        <v>7</v>
      </c>
      <c r="K10" s="93">
        <v>7</v>
      </c>
      <c r="L10" s="90">
        <v>6</v>
      </c>
      <c r="M10" s="91">
        <v>6</v>
      </c>
      <c r="N10" s="1">
        <v>6</v>
      </c>
      <c r="O10" s="62">
        <f t="shared" si="0"/>
        <v>6.25</v>
      </c>
    </row>
    <row r="11" spans="1:16" x14ac:dyDescent="0.2">
      <c r="A11" s="48" t="s">
        <v>47</v>
      </c>
      <c r="B11" s="12"/>
      <c r="C11" s="93">
        <v>44</v>
      </c>
      <c r="D11" s="93">
        <v>45</v>
      </c>
      <c r="E11" s="93">
        <v>43</v>
      </c>
      <c r="F11" s="93">
        <v>40</v>
      </c>
      <c r="G11" s="93">
        <v>41</v>
      </c>
      <c r="H11" s="93">
        <v>43</v>
      </c>
      <c r="I11" s="1">
        <v>35</v>
      </c>
      <c r="J11" s="93">
        <v>32</v>
      </c>
      <c r="K11" s="93">
        <v>33</v>
      </c>
      <c r="L11" s="90">
        <v>36</v>
      </c>
      <c r="M11" s="12">
        <v>43</v>
      </c>
      <c r="N11" s="1">
        <v>43</v>
      </c>
      <c r="O11" s="62">
        <f t="shared" si="0"/>
        <v>39.833333333333336</v>
      </c>
    </row>
    <row r="12" spans="1:16" x14ac:dyDescent="0.2">
      <c r="A12" s="48" t="s">
        <v>33</v>
      </c>
      <c r="B12" s="12"/>
      <c r="C12" s="93">
        <v>1187</v>
      </c>
      <c r="D12" s="93">
        <v>1200</v>
      </c>
      <c r="E12" s="93">
        <v>1171</v>
      </c>
      <c r="F12" s="93">
        <v>1107</v>
      </c>
      <c r="G12" s="93">
        <v>1069</v>
      </c>
      <c r="H12" s="93">
        <v>1011</v>
      </c>
      <c r="I12" s="1">
        <v>990</v>
      </c>
      <c r="J12" s="93">
        <v>957</v>
      </c>
      <c r="K12" s="93">
        <v>934</v>
      </c>
      <c r="L12" s="90">
        <v>917</v>
      </c>
      <c r="M12" s="12">
        <v>895</v>
      </c>
      <c r="N12" s="1">
        <v>868</v>
      </c>
      <c r="O12" s="62">
        <f t="shared" si="0"/>
        <v>1025.5</v>
      </c>
    </row>
    <row r="13" spans="1:16" x14ac:dyDescent="0.2">
      <c r="A13" s="63" t="s">
        <v>29</v>
      </c>
      <c r="B13" s="12"/>
      <c r="C13" s="93">
        <v>1601</v>
      </c>
      <c r="D13" s="93">
        <v>1586</v>
      </c>
      <c r="E13" s="93">
        <v>1538</v>
      </c>
      <c r="F13" s="93">
        <v>1432</v>
      </c>
      <c r="G13" s="93">
        <v>1365</v>
      </c>
      <c r="H13" s="93">
        <v>1366</v>
      </c>
      <c r="I13" s="1">
        <v>1332</v>
      </c>
      <c r="J13" s="93">
        <v>1297</v>
      </c>
      <c r="K13" s="93">
        <v>1265</v>
      </c>
      <c r="L13" s="90">
        <v>1280</v>
      </c>
      <c r="M13" s="12">
        <v>1367</v>
      </c>
      <c r="N13" s="1">
        <v>1383</v>
      </c>
      <c r="O13" s="62">
        <f t="shared" si="0"/>
        <v>1401</v>
      </c>
    </row>
    <row r="14" spans="1:16" x14ac:dyDescent="0.2">
      <c r="A14" s="63" t="s">
        <v>20</v>
      </c>
      <c r="B14" s="12"/>
      <c r="C14" s="93">
        <v>573</v>
      </c>
      <c r="D14" s="93">
        <v>578</v>
      </c>
      <c r="E14" s="93">
        <v>632</v>
      </c>
      <c r="F14" s="93">
        <v>524</v>
      </c>
      <c r="G14" s="93">
        <v>430</v>
      </c>
      <c r="H14" s="93">
        <v>410</v>
      </c>
      <c r="I14" s="1">
        <v>415</v>
      </c>
      <c r="J14" s="93">
        <v>409</v>
      </c>
      <c r="K14" s="93">
        <v>393</v>
      </c>
      <c r="L14" s="90">
        <v>384</v>
      </c>
      <c r="M14" s="12">
        <v>627</v>
      </c>
      <c r="N14" s="1">
        <v>630</v>
      </c>
      <c r="O14" s="62">
        <f t="shared" si="0"/>
        <v>500.41666666666669</v>
      </c>
    </row>
    <row r="15" spans="1:16" x14ac:dyDescent="0.2">
      <c r="A15" s="48" t="s">
        <v>30</v>
      </c>
      <c r="B15" s="12"/>
      <c r="C15" s="93">
        <v>1921</v>
      </c>
      <c r="D15" s="93">
        <v>1900</v>
      </c>
      <c r="E15" s="93">
        <v>1721</v>
      </c>
      <c r="F15" s="93">
        <v>1226</v>
      </c>
      <c r="G15" s="93">
        <v>858</v>
      </c>
      <c r="H15" s="93">
        <v>826</v>
      </c>
      <c r="I15" s="1">
        <v>774</v>
      </c>
      <c r="J15" s="93">
        <v>729</v>
      </c>
      <c r="K15" s="93">
        <v>732</v>
      </c>
      <c r="L15" s="90">
        <v>786</v>
      </c>
      <c r="M15" s="12">
        <v>1659</v>
      </c>
      <c r="N15" s="1">
        <v>1856</v>
      </c>
      <c r="O15" s="62">
        <f t="shared" si="0"/>
        <v>1249</v>
      </c>
    </row>
    <row r="16" spans="1:16" x14ac:dyDescent="0.2">
      <c r="A16" s="48" t="s">
        <v>48</v>
      </c>
      <c r="B16" s="12"/>
      <c r="C16" s="93">
        <v>85</v>
      </c>
      <c r="D16" s="93">
        <v>86</v>
      </c>
      <c r="E16" s="93">
        <v>85</v>
      </c>
      <c r="F16" s="93">
        <v>76</v>
      </c>
      <c r="G16" s="93">
        <v>76</v>
      </c>
      <c r="H16" s="93">
        <v>82</v>
      </c>
      <c r="I16" s="1">
        <v>77</v>
      </c>
      <c r="J16" s="93">
        <v>71</v>
      </c>
      <c r="K16" s="93">
        <v>76</v>
      </c>
      <c r="L16" s="90">
        <v>69</v>
      </c>
      <c r="M16" s="12">
        <v>64</v>
      </c>
      <c r="N16" s="1">
        <v>59</v>
      </c>
      <c r="O16" s="62">
        <f t="shared" si="0"/>
        <v>75.5</v>
      </c>
    </row>
    <row r="17" spans="1:16" x14ac:dyDescent="0.2">
      <c r="A17" s="59" t="s">
        <v>21</v>
      </c>
      <c r="B17" s="12"/>
      <c r="C17" s="93">
        <v>177</v>
      </c>
      <c r="D17" s="93">
        <v>176</v>
      </c>
      <c r="E17" s="93">
        <v>164</v>
      </c>
      <c r="F17" s="93">
        <v>157</v>
      </c>
      <c r="G17" s="93">
        <v>164</v>
      </c>
      <c r="H17" s="93">
        <v>160</v>
      </c>
      <c r="I17" s="1">
        <v>146</v>
      </c>
      <c r="J17" s="93">
        <v>140</v>
      </c>
      <c r="K17" s="93">
        <v>138</v>
      </c>
      <c r="L17" s="90">
        <v>143</v>
      </c>
      <c r="M17" s="12">
        <v>139</v>
      </c>
      <c r="N17" s="1">
        <v>134</v>
      </c>
      <c r="O17" s="62">
        <f t="shared" si="0"/>
        <v>153.16666666666666</v>
      </c>
    </row>
    <row r="18" spans="1:16" x14ac:dyDescent="0.2">
      <c r="A18" s="59" t="s">
        <v>49</v>
      </c>
      <c r="B18" s="12"/>
      <c r="C18" s="93">
        <v>42</v>
      </c>
      <c r="D18" s="93">
        <v>46</v>
      </c>
      <c r="E18" s="93">
        <v>48</v>
      </c>
      <c r="F18" s="93">
        <v>44</v>
      </c>
      <c r="G18" s="93">
        <v>41</v>
      </c>
      <c r="H18" s="93">
        <v>38</v>
      </c>
      <c r="I18" s="1">
        <v>31</v>
      </c>
      <c r="J18" s="93">
        <v>32</v>
      </c>
      <c r="K18" s="93">
        <v>33</v>
      </c>
      <c r="L18" s="90">
        <v>36</v>
      </c>
      <c r="M18" s="12">
        <v>39</v>
      </c>
      <c r="N18" s="1">
        <v>39</v>
      </c>
      <c r="O18" s="62">
        <f t="shared" si="0"/>
        <v>39.083333333333336</v>
      </c>
    </row>
    <row r="19" spans="1:16" x14ac:dyDescent="0.2">
      <c r="A19" s="59" t="s">
        <v>50</v>
      </c>
      <c r="B19" s="12"/>
      <c r="C19" s="93">
        <v>1056</v>
      </c>
      <c r="D19" s="93">
        <v>1080</v>
      </c>
      <c r="E19" s="93">
        <v>1041</v>
      </c>
      <c r="F19" s="93">
        <v>992</v>
      </c>
      <c r="G19" s="93">
        <v>931</v>
      </c>
      <c r="H19" s="93">
        <v>1031</v>
      </c>
      <c r="I19" s="1">
        <v>1057</v>
      </c>
      <c r="J19" s="93">
        <v>990</v>
      </c>
      <c r="K19" s="93">
        <v>835</v>
      </c>
      <c r="L19" s="90">
        <v>720</v>
      </c>
      <c r="M19" s="12">
        <v>734</v>
      </c>
      <c r="N19" s="1">
        <v>857</v>
      </c>
      <c r="O19" s="62">
        <f t="shared" si="0"/>
        <v>943.66666666666663</v>
      </c>
    </row>
    <row r="20" spans="1:16" ht="15" x14ac:dyDescent="0.25">
      <c r="A20" s="59" t="s">
        <v>51</v>
      </c>
      <c r="B20" s="12"/>
      <c r="C20" s="93">
        <v>90</v>
      </c>
      <c r="D20" s="93">
        <v>87</v>
      </c>
      <c r="E20" s="93">
        <v>83</v>
      </c>
      <c r="F20" s="93">
        <v>78</v>
      </c>
      <c r="G20" s="93">
        <v>74</v>
      </c>
      <c r="H20" s="93">
        <v>72</v>
      </c>
      <c r="I20" s="1">
        <v>77</v>
      </c>
      <c r="J20" s="93">
        <v>78</v>
      </c>
      <c r="K20" s="93">
        <v>80</v>
      </c>
      <c r="L20" s="90">
        <v>77</v>
      </c>
      <c r="M20" s="12">
        <v>79</v>
      </c>
      <c r="N20" s="1">
        <v>75</v>
      </c>
      <c r="O20" s="62">
        <f t="shared" si="0"/>
        <v>79.166666666666671</v>
      </c>
      <c r="P20" s="44"/>
    </row>
    <row r="21" spans="1:16" x14ac:dyDescent="0.2">
      <c r="A21" s="59" t="s">
        <v>52</v>
      </c>
      <c r="B21" s="12"/>
      <c r="C21" s="1">
        <v>1014</v>
      </c>
      <c r="D21" s="93">
        <v>1013</v>
      </c>
      <c r="E21" s="93">
        <v>971</v>
      </c>
      <c r="F21" s="93">
        <v>905</v>
      </c>
      <c r="G21" s="93">
        <v>879</v>
      </c>
      <c r="H21" s="93">
        <v>990</v>
      </c>
      <c r="I21" s="1">
        <v>1074</v>
      </c>
      <c r="J21" s="93">
        <v>1026</v>
      </c>
      <c r="K21" s="93">
        <v>896</v>
      </c>
      <c r="L21" s="90">
        <v>858</v>
      </c>
      <c r="M21" s="12">
        <v>1023</v>
      </c>
      <c r="N21" s="1">
        <v>948</v>
      </c>
      <c r="O21" s="62">
        <f t="shared" si="0"/>
        <v>966.41666666666663</v>
      </c>
    </row>
    <row r="22" spans="1:16" x14ac:dyDescent="0.2">
      <c r="A22" s="63" t="s">
        <v>53</v>
      </c>
      <c r="B22" s="12"/>
      <c r="C22" s="1">
        <v>1087</v>
      </c>
      <c r="D22" s="93">
        <v>1089</v>
      </c>
      <c r="E22" s="93">
        <v>1042</v>
      </c>
      <c r="F22" s="93">
        <v>992</v>
      </c>
      <c r="G22" s="93">
        <v>1016</v>
      </c>
      <c r="H22" s="93">
        <v>1180</v>
      </c>
      <c r="I22" s="1">
        <v>1255</v>
      </c>
      <c r="J22" s="93">
        <v>1222</v>
      </c>
      <c r="K22" s="93">
        <v>1174</v>
      </c>
      <c r="L22" s="90">
        <v>1061</v>
      </c>
      <c r="M22" s="12">
        <v>927</v>
      </c>
      <c r="N22" s="1">
        <v>949</v>
      </c>
      <c r="O22" s="62">
        <f t="shared" si="0"/>
        <v>1082.8333333333333</v>
      </c>
    </row>
    <row r="23" spans="1:16" ht="13.5" thickBot="1" x14ac:dyDescent="0.25">
      <c r="A23" s="63"/>
      <c r="B23" s="12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</row>
    <row r="24" spans="1:16" x14ac:dyDescent="0.2">
      <c r="A24" s="64"/>
      <c r="B24" s="8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</row>
    <row r="25" spans="1:16" x14ac:dyDescent="0.2">
      <c r="A25" s="11" t="s">
        <v>24</v>
      </c>
      <c r="B25" s="12"/>
      <c r="C25" s="61">
        <f>SUM(C7:C22)</f>
        <v>9843</v>
      </c>
      <c r="D25" s="61">
        <f t="shared" ref="D25:N25" si="1">SUM(D7:D22)</f>
        <v>9865</v>
      </c>
      <c r="E25" s="61">
        <f t="shared" si="1"/>
        <v>9490</v>
      </c>
      <c r="F25" s="61">
        <f t="shared" si="1"/>
        <v>8468</v>
      </c>
      <c r="G25" s="61">
        <f t="shared" si="1"/>
        <v>7808</v>
      </c>
      <c r="H25" s="61">
        <f t="shared" si="1"/>
        <v>8035</v>
      </c>
      <c r="I25" s="61">
        <f t="shared" si="1"/>
        <v>8048</v>
      </c>
      <c r="J25" s="61">
        <f t="shared" si="1"/>
        <v>7784</v>
      </c>
      <c r="K25" s="61">
        <f t="shared" si="1"/>
        <v>7356</v>
      </c>
      <c r="L25" s="61">
        <f t="shared" si="1"/>
        <v>7138</v>
      </c>
      <c r="M25" s="61">
        <f t="shared" si="1"/>
        <v>8370</v>
      </c>
      <c r="N25" s="61">
        <f t="shared" si="1"/>
        <v>8594</v>
      </c>
      <c r="O25" s="62">
        <f>SUM(C25:N25)/12</f>
        <v>8399.9166666666661</v>
      </c>
    </row>
    <row r="26" spans="1:16" ht="13.5" thickBot="1" x14ac:dyDescent="0.25">
      <c r="A26" s="96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  <row r="27" spans="1:16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</row>
    <row r="28" spans="1:1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5"/>
    </row>
    <row r="31" spans="1:16" x14ac:dyDescent="0.2">
      <c r="A31" s="69" t="s">
        <v>67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6" x14ac:dyDescent="0.2">
      <c r="A32" s="1" t="s">
        <v>63</v>
      </c>
    </row>
    <row r="33" spans="1:17" x14ac:dyDescent="0.2">
      <c r="A33" s="1" t="s">
        <v>68</v>
      </c>
    </row>
    <row r="34" spans="1:17" ht="13.5" thickBot="1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</row>
    <row r="35" spans="1:17" x14ac:dyDescent="0.2">
      <c r="A35" s="7" t="s">
        <v>0</v>
      </c>
      <c r="B35" s="8"/>
      <c r="C35" s="28" t="s">
        <v>1</v>
      </c>
      <c r="D35" s="28" t="s">
        <v>2</v>
      </c>
      <c r="E35" s="28" t="s">
        <v>3</v>
      </c>
      <c r="F35" s="28" t="s">
        <v>4</v>
      </c>
      <c r="G35" s="28" t="s">
        <v>5</v>
      </c>
      <c r="H35" s="28" t="s">
        <v>6</v>
      </c>
      <c r="I35" s="28" t="s">
        <v>7</v>
      </c>
      <c r="J35" s="28" t="s">
        <v>8</v>
      </c>
      <c r="K35" s="28" t="s">
        <v>9</v>
      </c>
      <c r="L35" s="28" t="s">
        <v>10</v>
      </c>
      <c r="M35" s="28" t="s">
        <v>11</v>
      </c>
      <c r="N35" s="28" t="s">
        <v>12</v>
      </c>
      <c r="O35" s="10" t="s">
        <v>13</v>
      </c>
    </row>
    <row r="36" spans="1:17" x14ac:dyDescent="0.2">
      <c r="A36" s="11" t="s">
        <v>14</v>
      </c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71" t="s">
        <v>31</v>
      </c>
    </row>
    <row r="37" spans="1:17" ht="15.75" thickBot="1" x14ac:dyDescent="0.3">
      <c r="A37" s="96"/>
      <c r="B37" s="97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47" t="s">
        <v>44</v>
      </c>
      <c r="Q37" s="101"/>
    </row>
    <row r="38" spans="1:17" x14ac:dyDescent="0.2">
      <c r="A38" s="59" t="s">
        <v>45</v>
      </c>
      <c r="B38" s="12"/>
      <c r="C38" s="93">
        <v>25</v>
      </c>
      <c r="D38" s="93">
        <v>22</v>
      </c>
      <c r="E38" s="93">
        <v>25</v>
      </c>
      <c r="F38" s="93">
        <v>21</v>
      </c>
      <c r="G38" s="93">
        <v>21</v>
      </c>
      <c r="H38" s="93">
        <v>21</v>
      </c>
      <c r="I38" s="93">
        <v>18</v>
      </c>
      <c r="J38" s="93">
        <v>16</v>
      </c>
      <c r="K38" s="93">
        <v>17</v>
      </c>
      <c r="L38" s="93">
        <v>20</v>
      </c>
      <c r="M38" s="93">
        <v>21</v>
      </c>
      <c r="N38" s="93">
        <v>20</v>
      </c>
      <c r="O38" s="94">
        <f>SUM(C38:N38)/12</f>
        <v>20.583333333333332</v>
      </c>
    </row>
    <row r="39" spans="1:17" x14ac:dyDescent="0.2">
      <c r="A39" s="59" t="s">
        <v>46</v>
      </c>
      <c r="B39" s="12"/>
      <c r="C39" s="93">
        <v>2</v>
      </c>
      <c r="D39" s="93">
        <v>2</v>
      </c>
      <c r="E39" s="93">
        <v>2</v>
      </c>
      <c r="F39" s="93">
        <v>2</v>
      </c>
      <c r="G39" s="93">
        <v>2</v>
      </c>
      <c r="H39" s="93">
        <v>2</v>
      </c>
      <c r="I39" s="93">
        <v>1</v>
      </c>
      <c r="J39" s="93">
        <v>1</v>
      </c>
      <c r="K39" s="93">
        <v>1</v>
      </c>
      <c r="L39" s="93">
        <v>1</v>
      </c>
      <c r="M39" s="93">
        <v>1</v>
      </c>
      <c r="N39" s="93">
        <v>1</v>
      </c>
      <c r="O39" s="94">
        <f>SUM(C39:N39)/12</f>
        <v>1.5</v>
      </c>
    </row>
    <row r="40" spans="1:17" x14ac:dyDescent="0.2">
      <c r="A40" s="63" t="s">
        <v>18</v>
      </c>
      <c r="B40" s="12"/>
      <c r="C40" s="93">
        <v>359</v>
      </c>
      <c r="D40" s="93">
        <v>363</v>
      </c>
      <c r="E40" s="93">
        <v>350</v>
      </c>
      <c r="F40" s="93">
        <v>328</v>
      </c>
      <c r="G40" s="93">
        <v>322</v>
      </c>
      <c r="H40" s="93">
        <v>303</v>
      </c>
      <c r="I40" s="93">
        <v>302</v>
      </c>
      <c r="J40" s="93">
        <v>315</v>
      </c>
      <c r="K40" s="93">
        <v>302</v>
      </c>
      <c r="L40" s="93">
        <v>291</v>
      </c>
      <c r="M40" s="93">
        <v>298</v>
      </c>
      <c r="N40" s="93">
        <v>287</v>
      </c>
      <c r="O40" s="94">
        <f t="shared" ref="O40:O55" si="2">SUM(C40:N40)/12</f>
        <v>318.33333333333331</v>
      </c>
    </row>
    <row r="41" spans="1:17" x14ac:dyDescent="0.2">
      <c r="A41" s="63" t="s">
        <v>19</v>
      </c>
      <c r="B41" s="12"/>
      <c r="C41" s="93">
        <v>0</v>
      </c>
      <c r="D41" s="93">
        <v>0</v>
      </c>
      <c r="E41" s="93">
        <v>0</v>
      </c>
      <c r="F41" s="93"/>
      <c r="G41" s="93">
        <v>1</v>
      </c>
      <c r="H41" s="93">
        <v>1</v>
      </c>
      <c r="I41" s="93">
        <v>1</v>
      </c>
      <c r="J41" s="93">
        <v>1</v>
      </c>
      <c r="K41" s="93">
        <v>1</v>
      </c>
      <c r="L41" s="93">
        <v>1</v>
      </c>
      <c r="M41" s="93">
        <v>1</v>
      </c>
      <c r="N41" s="93">
        <v>1</v>
      </c>
      <c r="O41" s="94">
        <f t="shared" si="2"/>
        <v>0.66666666666666663</v>
      </c>
    </row>
    <row r="42" spans="1:17" x14ac:dyDescent="0.2">
      <c r="A42" s="48" t="s">
        <v>47</v>
      </c>
      <c r="B42" s="12"/>
      <c r="C42" s="93">
        <v>20</v>
      </c>
      <c r="D42" s="93">
        <v>19</v>
      </c>
      <c r="E42" s="93">
        <v>22</v>
      </c>
      <c r="F42" s="93">
        <v>20</v>
      </c>
      <c r="G42" s="93">
        <v>18</v>
      </c>
      <c r="H42" s="93">
        <v>17</v>
      </c>
      <c r="I42" s="93">
        <v>15</v>
      </c>
      <c r="J42" s="93">
        <v>13</v>
      </c>
      <c r="K42" s="93">
        <v>13</v>
      </c>
      <c r="L42" s="93">
        <v>13</v>
      </c>
      <c r="M42" s="93">
        <v>19</v>
      </c>
      <c r="N42" s="93">
        <v>18</v>
      </c>
      <c r="O42" s="94">
        <f t="shared" si="2"/>
        <v>17.25</v>
      </c>
    </row>
    <row r="43" spans="1:17" x14ac:dyDescent="0.2">
      <c r="A43" s="48" t="s">
        <v>33</v>
      </c>
      <c r="B43" s="12"/>
      <c r="C43" s="93">
        <v>100</v>
      </c>
      <c r="D43" s="93">
        <v>105</v>
      </c>
      <c r="E43" s="93">
        <v>108</v>
      </c>
      <c r="F43" s="93">
        <v>108</v>
      </c>
      <c r="G43" s="93">
        <v>109</v>
      </c>
      <c r="H43" s="93">
        <v>101</v>
      </c>
      <c r="I43" s="93">
        <v>103</v>
      </c>
      <c r="J43" s="93">
        <v>102</v>
      </c>
      <c r="K43" s="93">
        <v>89</v>
      </c>
      <c r="L43" s="93">
        <v>89</v>
      </c>
      <c r="M43" s="93">
        <v>87</v>
      </c>
      <c r="N43" s="93">
        <v>83</v>
      </c>
      <c r="O43" s="94">
        <f t="shared" si="2"/>
        <v>98.666666666666671</v>
      </c>
    </row>
    <row r="44" spans="1:17" x14ac:dyDescent="0.2">
      <c r="A44" s="63" t="s">
        <v>29</v>
      </c>
      <c r="B44" s="12"/>
      <c r="C44" s="93">
        <v>977</v>
      </c>
      <c r="D44" s="93">
        <v>958</v>
      </c>
      <c r="E44" s="93">
        <v>938</v>
      </c>
      <c r="F44" s="93">
        <v>863</v>
      </c>
      <c r="G44" s="93">
        <v>831</v>
      </c>
      <c r="H44" s="93">
        <v>834</v>
      </c>
      <c r="I44" s="93">
        <v>814</v>
      </c>
      <c r="J44" s="93">
        <v>783</v>
      </c>
      <c r="K44" s="93">
        <v>765</v>
      </c>
      <c r="L44" s="93">
        <v>778</v>
      </c>
      <c r="M44" s="93">
        <v>853</v>
      </c>
      <c r="N44" s="93">
        <v>856</v>
      </c>
      <c r="O44" s="94">
        <f t="shared" si="2"/>
        <v>854.16666666666663</v>
      </c>
    </row>
    <row r="45" spans="1:17" x14ac:dyDescent="0.2">
      <c r="A45" s="63" t="s">
        <v>20</v>
      </c>
      <c r="B45" s="12"/>
      <c r="C45" s="93">
        <v>183</v>
      </c>
      <c r="D45" s="93">
        <v>191</v>
      </c>
      <c r="E45" s="93">
        <v>214</v>
      </c>
      <c r="F45" s="93">
        <v>176</v>
      </c>
      <c r="G45" s="93">
        <v>157</v>
      </c>
      <c r="H45" s="93">
        <v>151</v>
      </c>
      <c r="I45" s="93">
        <v>157</v>
      </c>
      <c r="J45" s="93">
        <v>157</v>
      </c>
      <c r="K45" s="93">
        <v>149</v>
      </c>
      <c r="L45" s="93">
        <v>145</v>
      </c>
      <c r="M45" s="93">
        <v>198</v>
      </c>
      <c r="N45" s="93">
        <v>185</v>
      </c>
      <c r="O45" s="94">
        <f t="shared" si="2"/>
        <v>171.91666666666666</v>
      </c>
    </row>
    <row r="46" spans="1:17" x14ac:dyDescent="0.2">
      <c r="A46" s="48" t="s">
        <v>30</v>
      </c>
      <c r="B46" s="12"/>
      <c r="C46" s="93">
        <v>1199</v>
      </c>
      <c r="D46" s="93">
        <v>1188</v>
      </c>
      <c r="E46" s="93">
        <v>1085</v>
      </c>
      <c r="F46" s="93">
        <v>782</v>
      </c>
      <c r="G46" s="93">
        <v>547</v>
      </c>
      <c r="H46" s="93">
        <v>532</v>
      </c>
      <c r="I46" s="93">
        <v>508</v>
      </c>
      <c r="J46" s="93">
        <v>459</v>
      </c>
      <c r="K46" s="93">
        <v>460</v>
      </c>
      <c r="L46" s="93">
        <v>506</v>
      </c>
      <c r="M46" s="93">
        <v>1059</v>
      </c>
      <c r="N46" s="93">
        <v>1182</v>
      </c>
      <c r="O46" s="94">
        <f t="shared" si="2"/>
        <v>792.25</v>
      </c>
    </row>
    <row r="47" spans="1:17" x14ac:dyDescent="0.2">
      <c r="A47" s="48" t="s">
        <v>48</v>
      </c>
      <c r="B47" s="12"/>
      <c r="C47" s="93">
        <v>45</v>
      </c>
      <c r="D47" s="93">
        <v>44</v>
      </c>
      <c r="E47" s="93">
        <v>44</v>
      </c>
      <c r="F47" s="93">
        <v>37</v>
      </c>
      <c r="G47" s="93">
        <v>37</v>
      </c>
      <c r="H47" s="93">
        <v>43</v>
      </c>
      <c r="I47" s="93">
        <v>36</v>
      </c>
      <c r="J47" s="93">
        <v>37</v>
      </c>
      <c r="K47" s="93">
        <v>38</v>
      </c>
      <c r="L47" s="93">
        <v>32</v>
      </c>
      <c r="M47" s="93">
        <v>30</v>
      </c>
      <c r="N47" s="93">
        <v>28</v>
      </c>
      <c r="O47" s="94">
        <f t="shared" si="2"/>
        <v>37.583333333333336</v>
      </c>
    </row>
    <row r="48" spans="1:17" x14ac:dyDescent="0.2">
      <c r="A48" s="59" t="s">
        <v>21</v>
      </c>
      <c r="B48" s="12"/>
      <c r="C48" s="93">
        <v>90</v>
      </c>
      <c r="D48" s="93">
        <v>88</v>
      </c>
      <c r="E48" s="93">
        <v>81</v>
      </c>
      <c r="F48" s="93">
        <v>79</v>
      </c>
      <c r="G48" s="93">
        <v>89</v>
      </c>
      <c r="H48" s="93">
        <v>87</v>
      </c>
      <c r="I48" s="93">
        <v>76</v>
      </c>
      <c r="J48" s="93">
        <v>73</v>
      </c>
      <c r="K48" s="93">
        <v>73</v>
      </c>
      <c r="L48" s="93">
        <v>73</v>
      </c>
      <c r="M48" s="93">
        <v>71</v>
      </c>
      <c r="N48" s="93">
        <v>71</v>
      </c>
      <c r="O48" s="94">
        <f t="shared" si="2"/>
        <v>79.25</v>
      </c>
    </row>
    <row r="49" spans="1:15" x14ac:dyDescent="0.2">
      <c r="A49" s="59" t="s">
        <v>49</v>
      </c>
      <c r="B49" s="12"/>
      <c r="C49" s="93">
        <v>32</v>
      </c>
      <c r="D49" s="93">
        <v>33</v>
      </c>
      <c r="E49" s="93">
        <v>33</v>
      </c>
      <c r="F49" s="93">
        <v>31</v>
      </c>
      <c r="G49" s="93">
        <v>28</v>
      </c>
      <c r="H49" s="93">
        <v>26</v>
      </c>
      <c r="I49" s="93">
        <v>20</v>
      </c>
      <c r="J49" s="93">
        <v>23</v>
      </c>
      <c r="K49" s="93">
        <v>23</v>
      </c>
      <c r="L49" s="93">
        <v>26</v>
      </c>
      <c r="M49" s="93">
        <v>29</v>
      </c>
      <c r="N49" s="93">
        <v>27</v>
      </c>
      <c r="O49" s="94">
        <f t="shared" si="2"/>
        <v>27.583333333333332</v>
      </c>
    </row>
    <row r="50" spans="1:15" x14ac:dyDescent="0.2">
      <c r="A50" s="59" t="s">
        <v>50</v>
      </c>
      <c r="B50" s="12"/>
      <c r="C50" s="93">
        <v>470</v>
      </c>
      <c r="D50" s="93">
        <v>477</v>
      </c>
      <c r="E50" s="93">
        <v>506</v>
      </c>
      <c r="F50" s="93">
        <v>523</v>
      </c>
      <c r="G50" s="93">
        <v>507</v>
      </c>
      <c r="H50" s="93">
        <v>624</v>
      </c>
      <c r="I50" s="93">
        <v>650</v>
      </c>
      <c r="J50" s="93">
        <v>597</v>
      </c>
      <c r="K50" s="93">
        <v>473</v>
      </c>
      <c r="L50" s="93">
        <v>375</v>
      </c>
      <c r="M50" s="93">
        <v>360</v>
      </c>
      <c r="N50" s="93">
        <v>366</v>
      </c>
      <c r="O50" s="94">
        <f t="shared" si="2"/>
        <v>494</v>
      </c>
    </row>
    <row r="51" spans="1:15" x14ac:dyDescent="0.2">
      <c r="A51" s="59" t="s">
        <v>51</v>
      </c>
      <c r="B51" s="12"/>
      <c r="C51" s="93">
        <v>76</v>
      </c>
      <c r="D51" s="93">
        <v>72</v>
      </c>
      <c r="E51" s="93">
        <v>68</v>
      </c>
      <c r="F51" s="93">
        <v>64</v>
      </c>
      <c r="G51" s="93">
        <v>63</v>
      </c>
      <c r="H51" s="93">
        <v>60</v>
      </c>
      <c r="I51" s="93">
        <v>64</v>
      </c>
      <c r="J51" s="93">
        <v>65</v>
      </c>
      <c r="K51" s="93">
        <v>67</v>
      </c>
      <c r="L51" s="93">
        <v>65</v>
      </c>
      <c r="M51" s="93">
        <v>66</v>
      </c>
      <c r="N51" s="93">
        <v>62</v>
      </c>
      <c r="O51" s="94">
        <f t="shared" si="2"/>
        <v>66</v>
      </c>
    </row>
    <row r="52" spans="1:15" x14ac:dyDescent="0.2">
      <c r="A52" s="59" t="s">
        <v>52</v>
      </c>
      <c r="B52" s="12"/>
      <c r="C52" s="1">
        <v>626</v>
      </c>
      <c r="D52" s="93">
        <v>627</v>
      </c>
      <c r="E52" s="1">
        <v>615</v>
      </c>
      <c r="F52" s="93">
        <v>548</v>
      </c>
      <c r="G52" s="93">
        <v>514</v>
      </c>
      <c r="H52" s="93">
        <v>621</v>
      </c>
      <c r="I52" s="93">
        <v>697</v>
      </c>
      <c r="J52" s="93">
        <v>666</v>
      </c>
      <c r="K52" s="93">
        <v>544</v>
      </c>
      <c r="L52" s="93">
        <v>518</v>
      </c>
      <c r="M52" s="93">
        <v>572</v>
      </c>
      <c r="N52" s="93">
        <v>576</v>
      </c>
      <c r="O52" s="94">
        <f t="shared" si="2"/>
        <v>593.66666666666663</v>
      </c>
    </row>
    <row r="53" spans="1:15" x14ac:dyDescent="0.2">
      <c r="A53" s="63" t="s">
        <v>53</v>
      </c>
      <c r="B53" s="12"/>
      <c r="C53" s="1">
        <v>575</v>
      </c>
      <c r="D53" s="93">
        <v>564</v>
      </c>
      <c r="E53" s="1">
        <v>527</v>
      </c>
      <c r="F53" s="93">
        <v>507</v>
      </c>
      <c r="G53" s="93">
        <v>545</v>
      </c>
      <c r="H53" s="93">
        <v>688</v>
      </c>
      <c r="I53" s="93">
        <v>735</v>
      </c>
      <c r="J53" s="93">
        <v>721</v>
      </c>
      <c r="K53" s="93">
        <v>679</v>
      </c>
      <c r="L53" s="93">
        <v>589</v>
      </c>
      <c r="M53" s="93">
        <v>548</v>
      </c>
      <c r="N53" s="93">
        <v>503</v>
      </c>
      <c r="O53" s="94">
        <f t="shared" si="2"/>
        <v>598.41666666666663</v>
      </c>
    </row>
    <row r="54" spans="1:15" ht="13.5" thickBot="1" x14ac:dyDescent="0.25">
      <c r="A54" s="11"/>
      <c r="B54" s="12"/>
      <c r="C54" s="95"/>
      <c r="D54" s="95"/>
      <c r="E54" s="95"/>
      <c r="F54" s="95"/>
      <c r="G54" s="95"/>
      <c r="H54" s="95"/>
      <c r="J54" s="95"/>
      <c r="K54" s="95"/>
      <c r="L54" s="95"/>
      <c r="M54" s="95"/>
      <c r="N54" s="95"/>
      <c r="O54" s="94">
        <f t="shared" si="2"/>
        <v>0</v>
      </c>
    </row>
    <row r="55" spans="1:15" x14ac:dyDescent="0.2">
      <c r="A55" s="7" t="s">
        <v>24</v>
      </c>
      <c r="B55" s="8"/>
      <c r="C55" s="65">
        <f>SUM(C38:C54)</f>
        <v>4779</v>
      </c>
      <c r="D55" s="65">
        <f t="shared" ref="D55:N55" si="3">SUM(D38:D54)</f>
        <v>4753</v>
      </c>
      <c r="E55" s="65">
        <f t="shared" si="3"/>
        <v>4618</v>
      </c>
      <c r="F55" s="65">
        <f t="shared" si="3"/>
        <v>4089</v>
      </c>
      <c r="G55" s="65">
        <f t="shared" si="3"/>
        <v>3791</v>
      </c>
      <c r="H55" s="65">
        <f t="shared" si="3"/>
        <v>4111</v>
      </c>
      <c r="I55" s="65">
        <f t="shared" si="3"/>
        <v>4197</v>
      </c>
      <c r="J55" s="65">
        <f t="shared" si="3"/>
        <v>4029</v>
      </c>
      <c r="K55" s="65">
        <f t="shared" si="3"/>
        <v>3694</v>
      </c>
      <c r="L55" s="65">
        <f t="shared" si="3"/>
        <v>3522</v>
      </c>
      <c r="M55" s="65">
        <f t="shared" si="3"/>
        <v>4213</v>
      </c>
      <c r="N55" s="65">
        <f t="shared" si="3"/>
        <v>4266</v>
      </c>
      <c r="O55" s="66">
        <f t="shared" si="2"/>
        <v>4171.833333333333</v>
      </c>
    </row>
    <row r="56" spans="1:15" ht="13.5" thickBot="1" x14ac:dyDescent="0.25">
      <c r="A56" s="96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72"/>
    </row>
    <row r="57" spans="1:15" x14ac:dyDescent="0.2">
      <c r="A57" s="73" t="s">
        <v>27</v>
      </c>
      <c r="B57" s="12"/>
      <c r="C57" s="74">
        <f>C55/C25</f>
        <v>0.48552270649192319</v>
      </c>
      <c r="D57" s="74">
        <f t="shared" ref="D57:M57" si="4">D55/D25</f>
        <v>0.48180435884439937</v>
      </c>
      <c r="E57" s="74">
        <f t="shared" si="4"/>
        <v>0.48661749209694416</v>
      </c>
      <c r="F57" s="74">
        <f t="shared" si="4"/>
        <v>0.48287671232876711</v>
      </c>
      <c r="G57" s="74">
        <f t="shared" si="4"/>
        <v>0.48552766393442626</v>
      </c>
      <c r="H57" s="74">
        <f t="shared" si="4"/>
        <v>0.51163658991910388</v>
      </c>
      <c r="I57" s="74">
        <f t="shared" si="4"/>
        <v>0.52149602385685889</v>
      </c>
      <c r="J57" s="74">
        <f t="shared" si="4"/>
        <v>0.51760020554984587</v>
      </c>
      <c r="K57" s="74">
        <f t="shared" si="4"/>
        <v>0.50217509516041325</v>
      </c>
      <c r="L57" s="74">
        <f t="shared" si="4"/>
        <v>0.4934155225553376</v>
      </c>
      <c r="M57" s="74">
        <f t="shared" si="4"/>
        <v>0.50334528076463558</v>
      </c>
      <c r="N57" s="74">
        <f>N55/N25</f>
        <v>0.4963928322085176</v>
      </c>
      <c r="O57" s="75">
        <f>O55/O25</f>
        <v>0.49665175249754462</v>
      </c>
    </row>
    <row r="58" spans="1:15" ht="13.5" thickBot="1" x14ac:dyDescent="0.25">
      <c r="A58" s="22" t="s">
        <v>28</v>
      </c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7"/>
    </row>
    <row r="61" spans="1:15" x14ac:dyDescent="0.2">
      <c r="A61" s="35"/>
    </row>
  </sheetData>
  <printOptions horizontalCentered="1"/>
  <pageMargins left="0.35433070866141736" right="0.19685039370078741" top="0.98425196850393704" bottom="0.98425196850393704" header="0.98425196850393704" footer="0.98425196850393704"/>
  <pageSetup paperSize="9" scale="84" orientation="portrait" horizontalDpi="4294967292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showGridLines="0" zoomScale="78" zoomScaleNormal="78" workbookViewId="0">
      <selection activeCell="R32" sqref="R32"/>
    </sheetView>
  </sheetViews>
  <sheetFormatPr defaultRowHeight="12.75" x14ac:dyDescent="0.2"/>
  <cols>
    <col min="1" max="1" width="10.7109375" customWidth="1"/>
    <col min="2" max="2" width="13" customWidth="1"/>
    <col min="3" max="3" width="6.7109375" customWidth="1"/>
    <col min="4" max="4" width="7.28515625" customWidth="1"/>
    <col min="5" max="6" width="6.7109375" customWidth="1"/>
    <col min="7" max="7" width="7" customWidth="1"/>
    <col min="8" max="9" width="6.7109375" customWidth="1"/>
    <col min="10" max="10" width="8.140625" customWidth="1"/>
    <col min="11" max="11" width="6.7109375" customWidth="1"/>
    <col min="12" max="12" width="7.140625" customWidth="1"/>
    <col min="13" max="14" width="6.7109375" customWidth="1"/>
    <col min="15" max="15" width="11" customWidth="1"/>
  </cols>
  <sheetData>
    <row r="1" spans="1:30" x14ac:dyDescent="0.2">
      <c r="A1" s="2" t="s">
        <v>41</v>
      </c>
      <c r="B1" s="2" t="s">
        <v>64</v>
      </c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3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30" ht="13.5" thickBot="1" x14ac:dyDescent="0.25">
      <c r="A3" s="76" t="s">
        <v>32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0" x14ac:dyDescent="0.2">
      <c r="A4" s="7" t="s">
        <v>0</v>
      </c>
      <c r="B4" s="8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10" t="s">
        <v>13</v>
      </c>
    </row>
    <row r="5" spans="1:30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56"/>
      <c r="O5" s="71" t="s">
        <v>31</v>
      </c>
      <c r="Q5" s="88" t="s">
        <v>62</v>
      </c>
      <c r="R5" s="88"/>
      <c r="S5" s="88"/>
    </row>
    <row r="6" spans="1:30" ht="13.5" thickBot="1" x14ac:dyDescent="0.25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47" t="s">
        <v>44</v>
      </c>
    </row>
    <row r="7" spans="1:30" ht="15" x14ac:dyDescent="0.25">
      <c r="A7" s="59" t="s">
        <v>45</v>
      </c>
      <c r="B7" s="12"/>
      <c r="C7" s="41">
        <v>40</v>
      </c>
      <c r="D7" s="89">
        <v>40</v>
      </c>
      <c r="E7" s="41">
        <v>44</v>
      </c>
      <c r="F7" s="41">
        <v>36</v>
      </c>
      <c r="G7" s="41">
        <v>39</v>
      </c>
      <c r="H7" s="41">
        <v>35</v>
      </c>
      <c r="I7" s="41">
        <v>36</v>
      </c>
      <c r="J7" s="89">
        <v>36</v>
      </c>
      <c r="K7" s="90">
        <v>42</v>
      </c>
      <c r="L7" s="90">
        <v>42</v>
      </c>
      <c r="M7" s="41">
        <v>43</v>
      </c>
      <c r="N7" s="41">
        <v>44</v>
      </c>
      <c r="O7" s="62">
        <f>SUM(C7:N7)/12</f>
        <v>39.75</v>
      </c>
      <c r="Q7" s="23">
        <f>C7-'[1]2013'!C7</f>
        <v>-9</v>
      </c>
      <c r="R7" s="23">
        <f>D7-'[1]2013'!D7</f>
        <v>-7</v>
      </c>
      <c r="S7" s="23">
        <f>E7-'[1]2013'!E7</f>
        <v>2</v>
      </c>
      <c r="T7" s="23">
        <f>F7-'[1]2013'!F7</f>
        <v>-12</v>
      </c>
      <c r="U7" s="23">
        <f>G7-'[1]2013'!G7</f>
        <v>1</v>
      </c>
      <c r="V7" s="23">
        <f>H7-'[1]2013'!H7</f>
        <v>-8</v>
      </c>
      <c r="W7" s="23">
        <f>I7-'[1]2013'!I7</f>
        <v>-13</v>
      </c>
      <c r="X7" s="23">
        <f>J7-'[1]2013'!J7</f>
        <v>-8</v>
      </c>
      <c r="Y7" s="23">
        <f>K7-'[1]2013'!K7</f>
        <v>-2</v>
      </c>
      <c r="Z7" s="23">
        <f>L7-'[1]2013'!L7</f>
        <v>-8</v>
      </c>
      <c r="AA7" s="23">
        <f>M7-'[1]2013'!M7</f>
        <v>-2</v>
      </c>
      <c r="AB7" s="23">
        <f>N7-'[1]2013'!N7</f>
        <v>0</v>
      </c>
      <c r="AC7" s="23">
        <f>O7-'[1]2013'!O7</f>
        <v>-5.5</v>
      </c>
      <c r="AD7" s="23"/>
    </row>
    <row r="8" spans="1:30" ht="15" x14ac:dyDescent="0.25">
      <c r="A8" s="59" t="s">
        <v>46</v>
      </c>
      <c r="B8" s="12"/>
      <c r="C8" s="41">
        <v>39</v>
      </c>
      <c r="D8" s="41">
        <v>41</v>
      </c>
      <c r="E8" s="41">
        <v>37</v>
      </c>
      <c r="F8" s="41">
        <v>34</v>
      </c>
      <c r="G8" s="41">
        <v>32</v>
      </c>
      <c r="H8" s="41">
        <v>32</v>
      </c>
      <c r="I8" s="41">
        <v>30</v>
      </c>
      <c r="J8" s="41">
        <v>29</v>
      </c>
      <c r="K8" s="90">
        <v>22</v>
      </c>
      <c r="L8" s="90">
        <v>24</v>
      </c>
      <c r="M8" s="41">
        <v>22</v>
      </c>
      <c r="N8" s="41">
        <v>26</v>
      </c>
      <c r="O8" s="62">
        <f>SUM(C8:N8)/12</f>
        <v>30.666666666666668</v>
      </c>
      <c r="Q8" s="23">
        <f>C8-'[1]2013'!C8</f>
        <v>18</v>
      </c>
      <c r="R8" s="23">
        <f>D8-'[1]2013'!D8</f>
        <v>17</v>
      </c>
      <c r="S8" s="23">
        <f>E8-'[1]2013'!E8</f>
        <v>14</v>
      </c>
      <c r="T8" s="23">
        <f>F8-'[1]2013'!F8</f>
        <v>10</v>
      </c>
      <c r="U8" s="23">
        <f>G8-'[1]2013'!G8</f>
        <v>-1</v>
      </c>
      <c r="V8" s="23">
        <f>H8-'[1]2013'!H8</f>
        <v>-8</v>
      </c>
      <c r="W8" s="23">
        <f>I8-'[1]2013'!I8</f>
        <v>-11</v>
      </c>
      <c r="X8" s="23">
        <f>J8-'[1]2013'!J8</f>
        <v>-11</v>
      </c>
      <c r="Y8" s="23">
        <f>K8-'[1]2013'!K8</f>
        <v>-20</v>
      </c>
      <c r="Z8" s="23">
        <f>L8-'[1]2013'!L8</f>
        <v>-18</v>
      </c>
      <c r="AA8" s="23">
        <f>M8-'[1]2013'!M8</f>
        <v>-23</v>
      </c>
      <c r="AB8" s="23">
        <f>N8-'[1]2013'!N8</f>
        <v>-14</v>
      </c>
      <c r="AC8" s="23">
        <f>O8-'[1]2013'!O8</f>
        <v>-3.9166666666666679</v>
      </c>
      <c r="AD8" s="23"/>
    </row>
    <row r="9" spans="1:30" ht="15" x14ac:dyDescent="0.25">
      <c r="A9" s="63" t="s">
        <v>18</v>
      </c>
      <c r="B9" s="12"/>
      <c r="C9" s="41">
        <v>1010</v>
      </c>
      <c r="D9" s="41">
        <v>1052</v>
      </c>
      <c r="E9" s="41">
        <v>1024</v>
      </c>
      <c r="F9" s="41">
        <v>964</v>
      </c>
      <c r="G9" s="41">
        <v>965</v>
      </c>
      <c r="H9" s="41">
        <v>910</v>
      </c>
      <c r="I9" s="41">
        <v>920</v>
      </c>
      <c r="J9" s="41">
        <v>874</v>
      </c>
      <c r="K9" s="90">
        <v>855</v>
      </c>
      <c r="L9" s="90">
        <v>860</v>
      </c>
      <c r="M9" s="41">
        <v>890</v>
      </c>
      <c r="N9" s="41">
        <v>863</v>
      </c>
      <c r="O9" s="62">
        <f t="shared" ref="O9:O22" si="0">SUM(C9:N9)/12</f>
        <v>932.25</v>
      </c>
      <c r="Q9" s="23">
        <f>C9-'[1]2013'!C9</f>
        <v>205</v>
      </c>
      <c r="R9" s="23">
        <f>D9-'[1]2013'!D9</f>
        <v>233</v>
      </c>
      <c r="S9" s="23">
        <f>E9-'[1]2013'!E9</f>
        <v>196</v>
      </c>
      <c r="T9" s="23">
        <f>F9-'[1]2013'!F9</f>
        <v>7</v>
      </c>
      <c r="U9" s="23">
        <f>G9-'[1]2013'!G9</f>
        <v>-16</v>
      </c>
      <c r="V9" s="23">
        <f>H9-'[1]2013'!H9</f>
        <v>-120</v>
      </c>
      <c r="W9" s="23">
        <f>I9-'[1]2013'!I9</f>
        <v>-105</v>
      </c>
      <c r="X9" s="23">
        <f>J9-'[1]2013'!J9</f>
        <v>-136</v>
      </c>
      <c r="Y9" s="23">
        <f>K9-'[1]2013'!K9</f>
        <v>-137</v>
      </c>
      <c r="Z9" s="23">
        <f>L9-'[1]2013'!L9</f>
        <v>-142</v>
      </c>
      <c r="AA9" s="23">
        <f>M9-'[1]2013'!M9</f>
        <v>-111</v>
      </c>
      <c r="AB9" s="23">
        <f>N9-'[1]2013'!N9</f>
        <v>-115</v>
      </c>
      <c r="AC9" s="23">
        <f>O9-'[1]2013'!O9</f>
        <v>-20.083333333333371</v>
      </c>
      <c r="AD9" s="23"/>
    </row>
    <row r="10" spans="1:30" ht="15" x14ac:dyDescent="0.25">
      <c r="A10" s="63" t="s">
        <v>19</v>
      </c>
      <c r="B10" s="12"/>
      <c r="C10" s="41">
        <v>10</v>
      </c>
      <c r="D10" s="41">
        <v>10</v>
      </c>
      <c r="E10" s="85">
        <v>11</v>
      </c>
      <c r="F10" s="41">
        <v>10</v>
      </c>
      <c r="G10" s="41">
        <v>13</v>
      </c>
      <c r="H10" s="41">
        <v>13</v>
      </c>
      <c r="I10" s="41">
        <v>11</v>
      </c>
      <c r="J10" s="41">
        <v>10</v>
      </c>
      <c r="K10" s="90">
        <v>8</v>
      </c>
      <c r="L10" s="90">
        <v>7</v>
      </c>
      <c r="M10" s="41">
        <v>5</v>
      </c>
      <c r="N10" s="41">
        <v>4</v>
      </c>
      <c r="O10" s="62">
        <f t="shared" si="0"/>
        <v>9.3333333333333339</v>
      </c>
      <c r="Q10" s="23">
        <f>C10-'[1]2013'!C10</f>
        <v>7</v>
      </c>
      <c r="R10" s="23">
        <f>D10-'[1]2013'!D10</f>
        <v>7</v>
      </c>
      <c r="S10" s="23">
        <f>E10-'[1]2013'!E10</f>
        <v>7</v>
      </c>
      <c r="T10" s="23">
        <f>F10-'[1]2013'!F10</f>
        <v>6</v>
      </c>
      <c r="U10" s="23">
        <f>G10-'[1]2013'!G10</f>
        <v>9</v>
      </c>
      <c r="V10" s="23">
        <f>H10-'[1]2013'!H10</f>
        <v>10</v>
      </c>
      <c r="W10" s="23">
        <f>I10-'[1]2013'!I10</f>
        <v>9</v>
      </c>
      <c r="X10" s="23">
        <f>J10-'[1]2013'!J10</f>
        <v>7</v>
      </c>
      <c r="Y10" s="23">
        <f>K10-'[1]2013'!K10</f>
        <v>5</v>
      </c>
      <c r="Z10" s="23">
        <f>L10-'[1]2013'!L10</f>
        <v>3</v>
      </c>
      <c r="AA10" s="23">
        <f>M10-'[1]2013'!M10</f>
        <v>-1</v>
      </c>
      <c r="AB10" s="23">
        <f>N10-'[1]2013'!N10</f>
        <v>-3</v>
      </c>
      <c r="AC10" s="23">
        <f>O10-'[1]2013'!O10</f>
        <v>5.5</v>
      </c>
      <c r="AD10" s="23"/>
    </row>
    <row r="11" spans="1:30" ht="15" x14ac:dyDescent="0.25">
      <c r="A11" s="48" t="s">
        <v>47</v>
      </c>
      <c r="B11" s="12"/>
      <c r="C11" s="41">
        <v>33</v>
      </c>
      <c r="D11" s="41">
        <v>34</v>
      </c>
      <c r="E11" s="41">
        <v>31</v>
      </c>
      <c r="F11" s="41">
        <v>34</v>
      </c>
      <c r="G11" s="41">
        <v>30</v>
      </c>
      <c r="H11" s="41">
        <v>31</v>
      </c>
      <c r="I11" s="41">
        <v>38</v>
      </c>
      <c r="J11" s="41">
        <v>40</v>
      </c>
      <c r="K11" s="90">
        <v>41</v>
      </c>
      <c r="L11" s="90">
        <v>35</v>
      </c>
      <c r="M11" s="41">
        <v>41</v>
      </c>
      <c r="N11" s="41">
        <v>40</v>
      </c>
      <c r="O11" s="62">
        <f t="shared" si="0"/>
        <v>35.666666666666664</v>
      </c>
      <c r="Q11" s="23">
        <f>C11-'[1]2013'!C11</f>
        <v>2</v>
      </c>
      <c r="R11" s="23">
        <f>D11-'[1]2013'!D11</f>
        <v>3</v>
      </c>
      <c r="S11" s="23">
        <f>E11-'[1]2013'!E11</f>
        <v>7</v>
      </c>
      <c r="T11" s="23">
        <f>F11-'[1]2013'!F11</f>
        <v>5</v>
      </c>
      <c r="U11" s="23">
        <f>G11-'[1]2013'!G11</f>
        <v>7</v>
      </c>
      <c r="V11" s="23">
        <f>H11-'[1]2013'!H11</f>
        <v>3</v>
      </c>
      <c r="W11" s="23">
        <f>I11-'[1]2013'!I11</f>
        <v>6</v>
      </c>
      <c r="X11" s="23">
        <f>J11-'[1]2013'!J11</f>
        <v>13</v>
      </c>
      <c r="Y11" s="23">
        <f>K11-'[1]2013'!K11</f>
        <v>10</v>
      </c>
      <c r="Z11" s="23">
        <f>L11-'[1]2013'!L11</f>
        <v>1</v>
      </c>
      <c r="AA11" s="23">
        <f>M11-'[1]2013'!M11</f>
        <v>11</v>
      </c>
      <c r="AB11" s="23">
        <f>N11-'[1]2013'!N11</f>
        <v>13</v>
      </c>
      <c r="AC11" s="23">
        <f>O11-'[1]2013'!O11</f>
        <v>6.7499999999999964</v>
      </c>
      <c r="AD11" s="23"/>
    </row>
    <row r="12" spans="1:30" ht="15" x14ac:dyDescent="0.25">
      <c r="A12" s="48" t="s">
        <v>33</v>
      </c>
      <c r="B12" s="12"/>
      <c r="C12" s="41">
        <v>1399</v>
      </c>
      <c r="D12" s="89">
        <v>1364</v>
      </c>
      <c r="E12" s="41">
        <v>1335</v>
      </c>
      <c r="F12" s="41">
        <v>1311</v>
      </c>
      <c r="G12" s="41">
        <v>1335</v>
      </c>
      <c r="H12" s="41">
        <v>1313</v>
      </c>
      <c r="I12" s="41">
        <v>1304</v>
      </c>
      <c r="J12" s="41">
        <v>1262</v>
      </c>
      <c r="K12" s="90">
        <v>1270</v>
      </c>
      <c r="L12" s="90">
        <v>1226</v>
      </c>
      <c r="M12" s="41">
        <v>1220</v>
      </c>
      <c r="N12" s="41">
        <v>1158</v>
      </c>
      <c r="O12" s="62">
        <f t="shared" si="0"/>
        <v>1291.4166666666667</v>
      </c>
      <c r="Q12" s="87">
        <f>C12-'[1]2013'!C12</f>
        <v>159</v>
      </c>
      <c r="R12" s="87">
        <f>D12-'[1]2013'!D12</f>
        <v>114</v>
      </c>
      <c r="S12" s="87">
        <f>E12-'[1]2013'!E12</f>
        <v>111</v>
      </c>
      <c r="T12" s="87">
        <f>F12-'[1]2013'!F12</f>
        <v>-92</v>
      </c>
      <c r="U12" s="87">
        <f>G12-'[1]2013'!G12</f>
        <v>-107</v>
      </c>
      <c r="V12" s="87">
        <f>H12-'[1]2013'!H12</f>
        <v>-176</v>
      </c>
      <c r="W12" s="87">
        <f>I12-'[1]2013'!I12</f>
        <v>-221</v>
      </c>
      <c r="X12" s="87">
        <f>J12-'[1]2013'!J12</f>
        <v>-197</v>
      </c>
      <c r="Y12" s="87">
        <f>K12-'[1]2013'!K12</f>
        <v>-143</v>
      </c>
      <c r="Z12" s="87">
        <f>L12-'[1]2013'!L12</f>
        <v>-167</v>
      </c>
      <c r="AA12" s="87">
        <f>M12-'[1]2013'!M12</f>
        <v>-163</v>
      </c>
      <c r="AB12" s="87">
        <f>N12-'[1]2013'!N12</f>
        <v>-200</v>
      </c>
      <c r="AC12" s="87">
        <f>O12-'[1]2013'!O12</f>
        <v>-90.166666666666515</v>
      </c>
      <c r="AD12" s="87"/>
    </row>
    <row r="13" spans="1:30" ht="15" x14ac:dyDescent="0.25">
      <c r="A13" s="63" t="s">
        <v>29</v>
      </c>
      <c r="B13" s="12"/>
      <c r="C13" s="41">
        <v>1783</v>
      </c>
      <c r="D13" s="41">
        <v>1753</v>
      </c>
      <c r="E13" s="41">
        <v>1714</v>
      </c>
      <c r="F13" s="41">
        <v>1582</v>
      </c>
      <c r="G13" s="41">
        <v>1524</v>
      </c>
      <c r="H13" s="41">
        <v>1483</v>
      </c>
      <c r="I13" s="41">
        <v>1495</v>
      </c>
      <c r="J13" s="41">
        <v>1425</v>
      </c>
      <c r="K13" s="90">
        <v>1428</v>
      </c>
      <c r="L13" s="90">
        <v>1424</v>
      </c>
      <c r="M13" s="41">
        <v>1544</v>
      </c>
      <c r="N13" s="41">
        <v>1517</v>
      </c>
      <c r="O13" s="62">
        <f t="shared" si="0"/>
        <v>1556</v>
      </c>
      <c r="Q13" s="87">
        <f>C13-'[1]2013'!C13</f>
        <v>263</v>
      </c>
      <c r="R13" s="87">
        <f>D13-'[1]2013'!D13</f>
        <v>168</v>
      </c>
      <c r="S13" s="87">
        <f>E13-'[1]2013'!E13</f>
        <v>104</v>
      </c>
      <c r="T13" s="87">
        <f>F13-'[1]2013'!F13</f>
        <v>-114</v>
      </c>
      <c r="U13" s="87">
        <f>G13-'[1]2013'!G13</f>
        <v>-182</v>
      </c>
      <c r="V13" s="87">
        <f>H13-'[1]2013'!H13</f>
        <v>-298</v>
      </c>
      <c r="W13" s="87">
        <f>I13-'[1]2013'!I13</f>
        <v>-289</v>
      </c>
      <c r="X13" s="87">
        <f>J13-'[1]2013'!J13</f>
        <v>-343</v>
      </c>
      <c r="Y13" s="87">
        <f>K13-'[1]2013'!K13</f>
        <v>-370</v>
      </c>
      <c r="Z13" s="87">
        <f>L13-'[1]2013'!L13</f>
        <v>-367</v>
      </c>
      <c r="AA13" s="87">
        <f>M13-'[1]2013'!M13</f>
        <v>-257</v>
      </c>
      <c r="AB13" s="87">
        <f>N13-'[1]2013'!N13</f>
        <v>-209</v>
      </c>
      <c r="AC13" s="87">
        <f>O13-'[1]2013'!O13</f>
        <v>-157.83333333333326</v>
      </c>
      <c r="AD13" s="87"/>
    </row>
    <row r="14" spans="1:30" ht="15" x14ac:dyDescent="0.25">
      <c r="A14" s="63" t="s">
        <v>20</v>
      </c>
      <c r="B14" s="12"/>
      <c r="C14" s="41">
        <v>571</v>
      </c>
      <c r="D14" s="41">
        <v>557</v>
      </c>
      <c r="E14" s="41">
        <v>547</v>
      </c>
      <c r="F14" s="41">
        <v>441</v>
      </c>
      <c r="G14" s="41">
        <v>376</v>
      </c>
      <c r="H14" s="41">
        <v>325</v>
      </c>
      <c r="I14" s="41">
        <v>335</v>
      </c>
      <c r="J14" s="41">
        <v>335</v>
      </c>
      <c r="K14" s="90">
        <v>329</v>
      </c>
      <c r="L14" s="90">
        <v>344</v>
      </c>
      <c r="M14" s="41">
        <v>543</v>
      </c>
      <c r="N14" s="41">
        <v>552</v>
      </c>
      <c r="O14" s="62">
        <f t="shared" si="0"/>
        <v>437.91666666666669</v>
      </c>
      <c r="Q14" s="23">
        <f>C14-'[1]2013'!C14</f>
        <v>80</v>
      </c>
      <c r="R14" s="23">
        <f>D14-'[1]2013'!D14</f>
        <v>76</v>
      </c>
      <c r="S14" s="23">
        <f>E14-'[1]2013'!E14</f>
        <v>92</v>
      </c>
      <c r="T14" s="23">
        <f>F14-'[1]2013'!F14</f>
        <v>45</v>
      </c>
      <c r="U14" s="23">
        <f>G14-'[1]2013'!G14</f>
        <v>37</v>
      </c>
      <c r="V14" s="23">
        <f>H14-'[1]2013'!H14</f>
        <v>0</v>
      </c>
      <c r="W14" s="23">
        <f>I14-'[1]2013'!I14</f>
        <v>17</v>
      </c>
      <c r="X14" s="23">
        <f>J14-'[1]2013'!J14</f>
        <v>-8</v>
      </c>
      <c r="Y14" s="23">
        <f>K14-'[1]2013'!K14</f>
        <v>-6</v>
      </c>
      <c r="Z14" s="23">
        <f>L14-'[1]2013'!L14</f>
        <v>-15</v>
      </c>
      <c r="AA14" s="23">
        <f>M14-'[1]2013'!M14</f>
        <v>38</v>
      </c>
      <c r="AB14" s="23">
        <f>N14-'[1]2013'!N14</f>
        <v>14</v>
      </c>
      <c r="AC14" s="23">
        <f>O14-'[1]2013'!O14</f>
        <v>30.833333333333371</v>
      </c>
      <c r="AD14" s="23"/>
    </row>
    <row r="15" spans="1:30" ht="15" x14ac:dyDescent="0.25">
      <c r="A15" s="48" t="s">
        <v>30</v>
      </c>
      <c r="B15" s="12"/>
      <c r="C15" s="41">
        <v>1667</v>
      </c>
      <c r="D15" s="41">
        <v>1629</v>
      </c>
      <c r="E15" s="41">
        <v>1525</v>
      </c>
      <c r="F15" s="41">
        <v>1039</v>
      </c>
      <c r="G15" s="41">
        <v>777</v>
      </c>
      <c r="H15" s="41">
        <v>715</v>
      </c>
      <c r="I15" s="41">
        <v>729</v>
      </c>
      <c r="J15" s="41">
        <v>723</v>
      </c>
      <c r="K15" s="90">
        <v>732</v>
      </c>
      <c r="L15" s="90">
        <v>834</v>
      </c>
      <c r="M15" s="41">
        <v>1658</v>
      </c>
      <c r="N15" s="41">
        <v>1877</v>
      </c>
      <c r="O15" s="62">
        <f t="shared" si="0"/>
        <v>1158.75</v>
      </c>
      <c r="Q15" s="87">
        <f>C15-'[1]2013'!C15</f>
        <v>187</v>
      </c>
      <c r="R15" s="87">
        <f>D15-'[1]2013'!D15</f>
        <v>139</v>
      </c>
      <c r="S15" s="87">
        <f>E15-'[1]2013'!E15</f>
        <v>174</v>
      </c>
      <c r="T15" s="87">
        <f>F15-'[1]2013'!F15</f>
        <v>-40</v>
      </c>
      <c r="U15" s="87">
        <f>G15-'[1]2013'!G15</f>
        <v>-36</v>
      </c>
      <c r="V15" s="87">
        <f>H15-'[1]2013'!H15</f>
        <v>-58</v>
      </c>
      <c r="W15" s="87">
        <f>I15-'[1]2013'!I15</f>
        <v>4</v>
      </c>
      <c r="X15" s="87">
        <f>J15-'[1]2013'!J15</f>
        <v>9</v>
      </c>
      <c r="Y15" s="87">
        <f>K15-'[1]2013'!K15</f>
        <v>33</v>
      </c>
      <c r="Z15" s="87">
        <f>L15-'[1]2013'!L15</f>
        <v>90</v>
      </c>
      <c r="AA15" s="87">
        <f>M15-'[1]2013'!M15</f>
        <v>239</v>
      </c>
      <c r="AB15" s="87">
        <f>N15-'[1]2013'!N15</f>
        <v>281</v>
      </c>
      <c r="AC15" s="87">
        <f>O15-'[1]2013'!O15</f>
        <v>85.166666666666742</v>
      </c>
      <c r="AD15" s="87"/>
    </row>
    <row r="16" spans="1:30" ht="15" x14ac:dyDescent="0.25">
      <c r="A16" s="48" t="s">
        <v>48</v>
      </c>
      <c r="B16" s="12"/>
      <c r="C16" s="41">
        <v>88</v>
      </c>
      <c r="D16" s="41">
        <v>83</v>
      </c>
      <c r="E16" s="41">
        <v>90</v>
      </c>
      <c r="F16" s="41">
        <v>87</v>
      </c>
      <c r="G16" s="41">
        <v>90</v>
      </c>
      <c r="H16" s="41">
        <v>87</v>
      </c>
      <c r="I16" s="41">
        <v>85</v>
      </c>
      <c r="J16" s="41">
        <v>81</v>
      </c>
      <c r="K16" s="90">
        <v>71</v>
      </c>
      <c r="L16" s="90">
        <v>84</v>
      </c>
      <c r="M16" s="41">
        <v>84</v>
      </c>
      <c r="N16" s="41">
        <v>81</v>
      </c>
      <c r="O16" s="62">
        <f t="shared" si="0"/>
        <v>84.25</v>
      </c>
      <c r="Q16" s="23">
        <f>C16-'[1]2013'!C16</f>
        <v>24</v>
      </c>
      <c r="R16" s="23">
        <f>D16-'[1]2013'!D16</f>
        <v>16</v>
      </c>
      <c r="S16" s="23">
        <f>E16-'[1]2013'!E16</f>
        <v>23</v>
      </c>
      <c r="T16" s="23">
        <f>F16-'[1]2013'!F16</f>
        <v>17</v>
      </c>
      <c r="U16" s="23">
        <f>G16-'[1]2013'!G16</f>
        <v>16</v>
      </c>
      <c r="V16" s="23">
        <f>H16-'[1]2013'!H16</f>
        <v>0</v>
      </c>
      <c r="W16" s="23">
        <f>I16-'[1]2013'!I16</f>
        <v>-1</v>
      </c>
      <c r="X16" s="23">
        <f>J16-'[1]2013'!J16</f>
        <v>-3</v>
      </c>
      <c r="Y16" s="23">
        <f>K16-'[1]2013'!K16</f>
        <v>-11</v>
      </c>
      <c r="Z16" s="23">
        <f>L16-'[1]2013'!L16</f>
        <v>-1</v>
      </c>
      <c r="AA16" s="23">
        <f>M16-'[1]2013'!M16</f>
        <v>0</v>
      </c>
      <c r="AB16" s="23">
        <f>N16-'[1]2013'!N16</f>
        <v>-3</v>
      </c>
      <c r="AC16" s="23">
        <f>O16-'[1]2013'!O16</f>
        <v>6.4166666666666714</v>
      </c>
      <c r="AD16" s="23"/>
    </row>
    <row r="17" spans="1:30" ht="15" x14ac:dyDescent="0.25">
      <c r="A17" s="59" t="s">
        <v>21</v>
      </c>
      <c r="B17" s="12"/>
      <c r="C17" s="41">
        <v>252</v>
      </c>
      <c r="D17" s="41">
        <v>241</v>
      </c>
      <c r="E17" s="41">
        <v>227</v>
      </c>
      <c r="F17" s="41">
        <v>226</v>
      </c>
      <c r="G17" s="41">
        <v>249</v>
      </c>
      <c r="H17" s="41">
        <v>233</v>
      </c>
      <c r="I17" s="41">
        <v>227</v>
      </c>
      <c r="J17" s="41">
        <v>210</v>
      </c>
      <c r="K17" s="90">
        <v>211</v>
      </c>
      <c r="L17" s="90">
        <v>199</v>
      </c>
      <c r="M17" s="41">
        <v>189</v>
      </c>
      <c r="N17" s="41">
        <v>189</v>
      </c>
      <c r="O17" s="62">
        <f t="shared" si="0"/>
        <v>221.08333333333334</v>
      </c>
      <c r="Q17" s="23">
        <f>C17-'[1]2013'!C17</f>
        <v>170</v>
      </c>
      <c r="R17" s="23">
        <f>D17-'[1]2013'!D17</f>
        <v>131</v>
      </c>
      <c r="S17" s="23">
        <f>E17-'[1]2013'!E17</f>
        <v>120</v>
      </c>
      <c r="T17" s="23">
        <f>F17-'[1]2013'!F17</f>
        <v>110</v>
      </c>
      <c r="U17" s="23">
        <f>G17-'[1]2013'!G17</f>
        <v>127</v>
      </c>
      <c r="V17" s="23">
        <f>H17-'[1]2013'!H17</f>
        <v>107</v>
      </c>
      <c r="W17" s="23">
        <f>I17-'[1]2013'!I17</f>
        <v>103</v>
      </c>
      <c r="X17" s="23">
        <f>J17-'[1]2013'!J17</f>
        <v>-39</v>
      </c>
      <c r="Y17" s="23">
        <f>K17-'[1]2013'!K17</f>
        <v>-68</v>
      </c>
      <c r="Z17" s="23">
        <f>L17-'[1]2013'!L17</f>
        <v>-70</v>
      </c>
      <c r="AA17" s="23">
        <f>M17-'[1]2013'!M17</f>
        <v>-68</v>
      </c>
      <c r="AB17" s="23">
        <f>N17-'[1]2013'!N17</f>
        <v>-65</v>
      </c>
      <c r="AC17" s="23">
        <f>O17-'[1]2013'!O17</f>
        <v>46.5</v>
      </c>
      <c r="AD17" s="23"/>
    </row>
    <row r="18" spans="1:30" ht="15" x14ac:dyDescent="0.25">
      <c r="A18" s="59" t="s">
        <v>49</v>
      </c>
      <c r="B18" s="12"/>
      <c r="C18" s="41">
        <v>52</v>
      </c>
      <c r="D18" s="41">
        <v>57</v>
      </c>
      <c r="E18" s="41">
        <v>53</v>
      </c>
      <c r="F18" s="41">
        <v>50</v>
      </c>
      <c r="G18" s="41">
        <v>51</v>
      </c>
      <c r="H18" s="41">
        <v>51</v>
      </c>
      <c r="I18" s="41">
        <v>49</v>
      </c>
      <c r="J18" s="41">
        <v>47</v>
      </c>
      <c r="K18" s="90">
        <v>44</v>
      </c>
      <c r="L18" s="90">
        <v>42</v>
      </c>
      <c r="M18" s="41">
        <v>41</v>
      </c>
      <c r="N18" s="41">
        <v>43</v>
      </c>
      <c r="O18" s="62">
        <f t="shared" si="0"/>
        <v>48.333333333333336</v>
      </c>
      <c r="Q18" s="23">
        <f>C18-'[1]2013'!C18</f>
        <v>-1</v>
      </c>
      <c r="R18" s="23">
        <f>D18-'[1]2013'!D18</f>
        <v>6</v>
      </c>
      <c r="S18" s="23">
        <f>E18-'[1]2013'!E18</f>
        <v>4</v>
      </c>
      <c r="T18" s="23">
        <f>F18-'[1]2013'!F18</f>
        <v>-2</v>
      </c>
      <c r="U18" s="23">
        <f>G18-'[1]2013'!G18</f>
        <v>-6</v>
      </c>
      <c r="V18" s="23">
        <f>H18-'[1]2013'!H18</f>
        <v>-14</v>
      </c>
      <c r="W18" s="23">
        <f>I18-'[1]2013'!I18</f>
        <v>-18</v>
      </c>
      <c r="X18" s="23">
        <f>J18-'[1]2013'!J18</f>
        <v>-17</v>
      </c>
      <c r="Y18" s="23">
        <f>K18-'[1]2013'!K18</f>
        <v>-11</v>
      </c>
      <c r="Z18" s="23">
        <f>L18-'[1]2013'!L18</f>
        <v>-14</v>
      </c>
      <c r="AA18" s="23">
        <f>M18-'[1]2013'!M18</f>
        <v>-15</v>
      </c>
      <c r="AB18" s="23">
        <f>N18-'[1]2013'!N18</f>
        <v>-13</v>
      </c>
      <c r="AC18" s="23">
        <f>O18-'[1]2013'!O18</f>
        <v>-8.4166666666666643</v>
      </c>
      <c r="AD18" s="23"/>
    </row>
    <row r="19" spans="1:30" ht="15" x14ac:dyDescent="0.25">
      <c r="A19" s="59" t="s">
        <v>50</v>
      </c>
      <c r="B19" s="12"/>
      <c r="C19" s="41">
        <v>902</v>
      </c>
      <c r="D19" s="41">
        <v>961</v>
      </c>
      <c r="E19" s="41">
        <v>987</v>
      </c>
      <c r="F19" s="41">
        <v>953</v>
      </c>
      <c r="G19" s="41">
        <v>843</v>
      </c>
      <c r="H19" s="41">
        <v>865</v>
      </c>
      <c r="I19" s="41">
        <v>907</v>
      </c>
      <c r="J19" s="41">
        <v>861</v>
      </c>
      <c r="K19" s="90">
        <v>735</v>
      </c>
      <c r="L19" s="90">
        <v>707</v>
      </c>
      <c r="M19" s="41">
        <v>881</v>
      </c>
      <c r="N19" s="41">
        <v>951</v>
      </c>
      <c r="O19" s="62">
        <f t="shared" si="0"/>
        <v>879.41666666666663</v>
      </c>
      <c r="Q19" s="23">
        <f>C19-'[1]2013'!C19</f>
        <v>103</v>
      </c>
      <c r="R19" s="23">
        <f>D19-'[1]2013'!D19</f>
        <v>183</v>
      </c>
      <c r="S19" s="23">
        <f>E19-'[1]2013'!E19</f>
        <v>230</v>
      </c>
      <c r="T19" s="23">
        <f>F19-'[1]2013'!F19</f>
        <v>165</v>
      </c>
      <c r="U19" s="23">
        <f>G19-'[1]2013'!G19</f>
        <v>110</v>
      </c>
      <c r="V19" s="23">
        <f>H19-'[1]2013'!H19</f>
        <v>91</v>
      </c>
      <c r="W19" s="23">
        <f>I19-'[1]2013'!I19</f>
        <v>80</v>
      </c>
      <c r="X19" s="23">
        <f>J19-'[1]2013'!J19</f>
        <v>94</v>
      </c>
      <c r="Y19" s="23">
        <f>K19-'[1]2013'!K19</f>
        <v>65</v>
      </c>
      <c r="Z19" s="23">
        <f>L19-'[1]2013'!L19</f>
        <v>119</v>
      </c>
      <c r="AA19" s="23">
        <f>M19-'[1]2013'!M19</f>
        <v>273</v>
      </c>
      <c r="AB19" s="23">
        <f>N19-'[1]2013'!N19</f>
        <v>193</v>
      </c>
      <c r="AC19" s="23">
        <f>O19-'[1]2013'!O19</f>
        <v>142.16666666666663</v>
      </c>
      <c r="AD19" s="23"/>
    </row>
    <row r="20" spans="1:30" ht="15" x14ac:dyDescent="0.25">
      <c r="A20" s="59" t="s">
        <v>51</v>
      </c>
      <c r="B20" s="12"/>
      <c r="C20" s="41">
        <v>257</v>
      </c>
      <c r="D20" s="41">
        <v>91</v>
      </c>
      <c r="E20" s="41">
        <v>88</v>
      </c>
      <c r="F20" s="41">
        <v>77</v>
      </c>
      <c r="G20" s="41">
        <v>73</v>
      </c>
      <c r="H20" s="41">
        <v>87</v>
      </c>
      <c r="I20" s="41">
        <v>86</v>
      </c>
      <c r="J20" s="41">
        <v>85</v>
      </c>
      <c r="K20" s="90">
        <v>77</v>
      </c>
      <c r="L20" s="90">
        <v>78</v>
      </c>
      <c r="M20" s="41">
        <v>82</v>
      </c>
      <c r="N20" s="41">
        <v>83</v>
      </c>
      <c r="O20" s="62">
        <f t="shared" si="0"/>
        <v>97</v>
      </c>
      <c r="P20" s="44"/>
      <c r="Q20" s="23">
        <f>C20-'[1]2013'!C20</f>
        <v>31</v>
      </c>
      <c r="R20" s="23">
        <f>D20-'[1]2013'!D20</f>
        <v>-122</v>
      </c>
      <c r="S20" s="23">
        <f>E20-'[1]2013'!E20</f>
        <v>-112</v>
      </c>
      <c r="T20" s="23">
        <f>F20-'[1]2013'!F20</f>
        <v>-137</v>
      </c>
      <c r="U20" s="23">
        <f>G20-'[1]2013'!G20</f>
        <v>-185</v>
      </c>
      <c r="V20" s="23">
        <f>H20-'[1]2013'!H20</f>
        <v>-441</v>
      </c>
      <c r="W20" s="23">
        <f>I20-'[1]2013'!I20</f>
        <v>-549</v>
      </c>
      <c r="X20" s="23">
        <f>J20-'[1]2013'!J20</f>
        <v>-547</v>
      </c>
      <c r="Y20" s="23">
        <f>K20-'[1]2013'!K20</f>
        <v>-414</v>
      </c>
      <c r="Z20" s="23">
        <f>L20-'[1]2013'!L20</f>
        <v>-240</v>
      </c>
      <c r="AA20" s="23">
        <f>M20-'[1]2013'!M20</f>
        <v>-195</v>
      </c>
      <c r="AB20" s="23">
        <f>N20-'[1]2013'!N20</f>
        <v>-169</v>
      </c>
      <c r="AC20" s="23">
        <f>O20-'[1]2013'!O20</f>
        <v>-256.66666666666669</v>
      </c>
      <c r="AD20" s="23"/>
    </row>
    <row r="21" spans="1:30" ht="15" x14ac:dyDescent="0.25">
      <c r="A21" s="59" t="s">
        <v>52</v>
      </c>
      <c r="B21" s="12"/>
      <c r="C21" s="41">
        <v>867</v>
      </c>
      <c r="D21" s="41">
        <v>1039</v>
      </c>
      <c r="E21" s="41">
        <v>1017</v>
      </c>
      <c r="F21" s="41">
        <v>916</v>
      </c>
      <c r="G21" s="41">
        <v>900</v>
      </c>
      <c r="H21" s="41">
        <v>1043</v>
      </c>
      <c r="I21" s="41">
        <v>1202</v>
      </c>
      <c r="J21" s="41">
        <v>1172</v>
      </c>
      <c r="K21" s="90">
        <v>999</v>
      </c>
      <c r="L21" s="90">
        <v>913</v>
      </c>
      <c r="M21" s="41">
        <v>933</v>
      </c>
      <c r="N21" s="41">
        <v>943</v>
      </c>
      <c r="O21" s="62">
        <f t="shared" si="0"/>
        <v>995.33333333333337</v>
      </c>
      <c r="Q21" s="23">
        <f>C21-'[1]2013'!C21</f>
        <v>147</v>
      </c>
      <c r="R21" s="23">
        <f>D21-'[1]2013'!D21</f>
        <v>296</v>
      </c>
      <c r="S21" s="23">
        <f>E21-'[1]2013'!E21</f>
        <v>257</v>
      </c>
      <c r="T21" s="23">
        <f>F21-'[1]2013'!F21</f>
        <v>147</v>
      </c>
      <c r="U21" s="23">
        <f>G21-'[1]2013'!G21</f>
        <v>137</v>
      </c>
      <c r="V21" s="23">
        <f>H21-'[1]2013'!H21</f>
        <v>236</v>
      </c>
      <c r="W21" s="23">
        <f>I21-'[1]2013'!I21</f>
        <v>374</v>
      </c>
      <c r="X21" s="23">
        <f>J21-'[1]2013'!J21</f>
        <v>369</v>
      </c>
      <c r="Y21" s="23">
        <f>K21-'[1]2013'!K21</f>
        <v>214</v>
      </c>
      <c r="Z21" s="23">
        <f>L21-'[1]2013'!L21</f>
        <v>126</v>
      </c>
      <c r="AA21" s="23">
        <f>M21-'[1]2013'!M21</f>
        <v>67</v>
      </c>
      <c r="AB21" s="23">
        <f>N21-'[1]2013'!N21</f>
        <v>103</v>
      </c>
      <c r="AC21" s="23">
        <f>O21-'[1]2013'!O21</f>
        <v>206.08333333333337</v>
      </c>
      <c r="AD21" s="23"/>
    </row>
    <row r="22" spans="1:30" ht="15" x14ac:dyDescent="0.25">
      <c r="A22" s="63" t="s">
        <v>53</v>
      </c>
      <c r="B22" s="12"/>
      <c r="C22" s="41">
        <v>1223</v>
      </c>
      <c r="D22" s="41">
        <v>1303</v>
      </c>
      <c r="E22" s="41">
        <v>1384</v>
      </c>
      <c r="F22" s="41">
        <v>1245</v>
      </c>
      <c r="G22" s="41">
        <v>1217</v>
      </c>
      <c r="H22" s="41">
        <v>1377</v>
      </c>
      <c r="I22" s="41">
        <v>1437</v>
      </c>
      <c r="J22" s="41">
        <v>1422</v>
      </c>
      <c r="K22" s="90">
        <v>1385</v>
      </c>
      <c r="L22" s="90">
        <v>1267</v>
      </c>
      <c r="M22" s="41">
        <v>1167</v>
      </c>
      <c r="N22" s="41">
        <v>1059</v>
      </c>
      <c r="O22" s="62">
        <f t="shared" si="0"/>
        <v>1290.5</v>
      </c>
      <c r="Q22" s="23">
        <f>C22-'[1]2013'!C22</f>
        <v>36</v>
      </c>
      <c r="R22" s="23">
        <f>D22-'[1]2013'!D22</f>
        <v>183</v>
      </c>
      <c r="S22" s="23">
        <f>E22-'[1]2013'!E22</f>
        <v>349</v>
      </c>
      <c r="T22" s="23">
        <f>F22-'[1]2013'!F22</f>
        <v>173</v>
      </c>
      <c r="U22" s="23">
        <f>G22-'[1]2013'!G22</f>
        <v>68</v>
      </c>
      <c r="V22" s="23">
        <f>H22-'[1]2013'!H22</f>
        <v>231</v>
      </c>
      <c r="W22" s="23">
        <f>I22-'[1]2013'!I22</f>
        <v>187</v>
      </c>
      <c r="X22" s="23">
        <f>J22-'[1]2013'!J22</f>
        <v>140</v>
      </c>
      <c r="Y22" s="23">
        <f>K22-'[1]2013'!K22</f>
        <v>119</v>
      </c>
      <c r="Z22" s="23">
        <f>L22-'[1]2013'!L22</f>
        <v>17</v>
      </c>
      <c r="AA22" s="23">
        <f>M22-'[1]2013'!M22</f>
        <v>-70</v>
      </c>
      <c r="AB22" s="23">
        <f>N22-'[1]2013'!N22</f>
        <v>-99</v>
      </c>
      <c r="AC22" s="23">
        <f>O22-'[1]2013'!O22</f>
        <v>111.16666666666674</v>
      </c>
      <c r="AD22" s="23"/>
    </row>
    <row r="23" spans="1:30" ht="15.75" thickBot="1" x14ac:dyDescent="0.3">
      <c r="A23" s="63"/>
      <c r="B23" s="12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ht="15" x14ac:dyDescent="0.25">
      <c r="A24" s="64"/>
      <c r="B24" s="8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ht="15" x14ac:dyDescent="0.25">
      <c r="A25" s="11" t="s">
        <v>24</v>
      </c>
      <c r="B25" s="12"/>
      <c r="C25" s="61">
        <f>SUM(C7:C22)</f>
        <v>10193</v>
      </c>
      <c r="D25" s="61">
        <f t="shared" ref="D25:N25" si="1">SUM(D7:D22)</f>
        <v>10255</v>
      </c>
      <c r="E25" s="61">
        <f t="shared" si="1"/>
        <v>10114</v>
      </c>
      <c r="F25" s="61">
        <f t="shared" si="1"/>
        <v>9005</v>
      </c>
      <c r="G25" s="61">
        <f t="shared" si="1"/>
        <v>8514</v>
      </c>
      <c r="H25" s="61">
        <f t="shared" si="1"/>
        <v>8600</v>
      </c>
      <c r="I25" s="61">
        <f t="shared" si="1"/>
        <v>8891</v>
      </c>
      <c r="J25" s="61">
        <f t="shared" si="1"/>
        <v>8612</v>
      </c>
      <c r="K25" s="61">
        <f t="shared" si="1"/>
        <v>8249</v>
      </c>
      <c r="L25" s="61">
        <f t="shared" si="1"/>
        <v>8086</v>
      </c>
      <c r="M25" s="61">
        <f t="shared" si="1"/>
        <v>9343</v>
      </c>
      <c r="N25" s="61">
        <f t="shared" si="1"/>
        <v>9430</v>
      </c>
      <c r="O25" s="62">
        <f>SUM(C25:N25)/12</f>
        <v>9107.6666666666661</v>
      </c>
      <c r="Q25" s="23">
        <f>C25-'[1]2013'!C25</f>
        <v>1422</v>
      </c>
      <c r="R25" s="23">
        <f>D25-'[1]2013'!D25</f>
        <v>1443</v>
      </c>
      <c r="S25" s="23">
        <f>E25-'[1]2013'!E25</f>
        <v>1578</v>
      </c>
      <c r="T25" s="23">
        <f>F25-'[1]2013'!F25</f>
        <v>288</v>
      </c>
      <c r="U25" s="23">
        <f>G25-'[1]2013'!G25</f>
        <v>-21</v>
      </c>
      <c r="V25" s="23">
        <f>H25-'[1]2013'!H25</f>
        <v>-445</v>
      </c>
      <c r="W25" s="23">
        <f>I25-'[1]2013'!I25</f>
        <v>-427</v>
      </c>
      <c r="X25" s="23">
        <f>J25-'[1]2013'!J25</f>
        <v>-677</v>
      </c>
      <c r="Y25" s="23">
        <f>K25-'[1]2013'!K25</f>
        <v>-736</v>
      </c>
      <c r="Z25" s="23">
        <f>L25-'[1]2013'!L25</f>
        <v>-686</v>
      </c>
      <c r="AA25" s="23">
        <f>M25-'[1]2013'!M25</f>
        <v>-277</v>
      </c>
      <c r="AB25" s="23">
        <f>N25-'[1]2013'!N25</f>
        <v>-286</v>
      </c>
      <c r="AC25" s="23">
        <f>O25-'[1]2013'!O25</f>
        <v>98</v>
      </c>
      <c r="AD25" s="23"/>
    </row>
    <row r="26" spans="1:30" ht="13.5" thickBot="1" x14ac:dyDescent="0.25">
      <c r="A26" s="57"/>
      <c r="B26" s="58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8"/>
    </row>
    <row r="27" spans="1:30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3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6"/>
      <c r="Q28" s="6"/>
    </row>
    <row r="29" spans="1:3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3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30" x14ac:dyDescent="0.2">
      <c r="A31" s="69" t="s">
        <v>55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30" x14ac:dyDescent="0.2">
      <c r="A32" s="1" t="s">
        <v>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31" ht="13.5" thickBo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1:31" x14ac:dyDescent="0.2">
      <c r="A34" s="7" t="s">
        <v>0</v>
      </c>
      <c r="B34" s="8"/>
      <c r="C34" s="28" t="s">
        <v>1</v>
      </c>
      <c r="D34" s="28" t="s">
        <v>2</v>
      </c>
      <c r="E34" s="28" t="s">
        <v>3</v>
      </c>
      <c r="F34" s="28" t="s">
        <v>4</v>
      </c>
      <c r="G34" s="28" t="s">
        <v>5</v>
      </c>
      <c r="H34" s="28" t="s">
        <v>6</v>
      </c>
      <c r="I34" s="28" t="s">
        <v>7</v>
      </c>
      <c r="J34" s="28" t="s">
        <v>8</v>
      </c>
      <c r="K34" s="28" t="s">
        <v>9</v>
      </c>
      <c r="L34" s="28" t="s">
        <v>10</v>
      </c>
      <c r="M34" s="28" t="s">
        <v>11</v>
      </c>
      <c r="N34" s="28" t="s">
        <v>12</v>
      </c>
      <c r="O34" s="10" t="s">
        <v>13</v>
      </c>
    </row>
    <row r="35" spans="1:31" x14ac:dyDescent="0.2">
      <c r="A35" s="11" t="s">
        <v>14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71" t="s">
        <v>31</v>
      </c>
    </row>
    <row r="36" spans="1:31" ht="15.75" thickBot="1" x14ac:dyDescent="0.3">
      <c r="A36" s="57"/>
      <c r="B36" s="58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47" t="s">
        <v>44</v>
      </c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x14ac:dyDescent="0.2">
      <c r="A37" s="59" t="s">
        <v>45</v>
      </c>
      <c r="B37" s="12"/>
      <c r="C37" s="12">
        <v>24</v>
      </c>
      <c r="D37" s="12">
        <v>23</v>
      </c>
      <c r="E37" s="12">
        <v>26</v>
      </c>
      <c r="F37" s="12">
        <v>19</v>
      </c>
      <c r="G37" s="12">
        <v>21</v>
      </c>
      <c r="H37" s="12">
        <v>19</v>
      </c>
      <c r="I37" s="91">
        <v>20</v>
      </c>
      <c r="J37" s="12">
        <v>19</v>
      </c>
      <c r="K37" s="12">
        <v>23</v>
      </c>
      <c r="L37" s="12">
        <v>22</v>
      </c>
      <c r="M37" s="12">
        <v>24</v>
      </c>
      <c r="N37" s="12">
        <v>23</v>
      </c>
      <c r="O37" s="62">
        <f>SUM(C37:N37)/12</f>
        <v>21.916666666666668</v>
      </c>
      <c r="R37" s="41"/>
    </row>
    <row r="38" spans="1:31" x14ac:dyDescent="0.2">
      <c r="A38" s="59" t="s">
        <v>46</v>
      </c>
      <c r="B38" s="12"/>
      <c r="C38" s="12">
        <v>4</v>
      </c>
      <c r="D38" s="12">
        <v>4</v>
      </c>
      <c r="E38" s="12">
        <v>3</v>
      </c>
      <c r="F38" s="12">
        <v>3</v>
      </c>
      <c r="G38" s="12">
        <v>2</v>
      </c>
      <c r="H38" s="12">
        <v>2</v>
      </c>
      <c r="I38" s="91">
        <v>2</v>
      </c>
      <c r="J38" s="12">
        <v>2</v>
      </c>
      <c r="K38" s="12">
        <v>1</v>
      </c>
      <c r="L38" s="12">
        <v>2</v>
      </c>
      <c r="M38" s="12">
        <v>2</v>
      </c>
      <c r="N38" s="12">
        <v>2</v>
      </c>
      <c r="O38" s="62">
        <f>SUM(C38:N38)/12</f>
        <v>2.4166666666666665</v>
      </c>
      <c r="R38" s="41"/>
    </row>
    <row r="39" spans="1:31" x14ac:dyDescent="0.2">
      <c r="A39" s="63" t="s">
        <v>18</v>
      </c>
      <c r="B39" s="12"/>
      <c r="C39" s="12">
        <v>415</v>
      </c>
      <c r="D39" s="12">
        <v>418</v>
      </c>
      <c r="E39" s="12">
        <v>410</v>
      </c>
      <c r="F39" s="12">
        <v>377</v>
      </c>
      <c r="G39" s="12">
        <v>382</v>
      </c>
      <c r="H39" s="12">
        <v>350</v>
      </c>
      <c r="I39" s="91">
        <v>356</v>
      </c>
      <c r="J39" s="12">
        <v>342</v>
      </c>
      <c r="K39" s="12">
        <v>334</v>
      </c>
      <c r="L39" s="12">
        <v>333</v>
      </c>
      <c r="M39" s="12">
        <v>358</v>
      </c>
      <c r="N39" s="12">
        <v>345</v>
      </c>
      <c r="O39" s="62">
        <f t="shared" ref="O39:O54" si="2">SUM(C39:N39)/12</f>
        <v>368.33333333333331</v>
      </c>
      <c r="R39" s="41"/>
    </row>
    <row r="40" spans="1:31" x14ac:dyDescent="0.2">
      <c r="A40" s="63" t="s">
        <v>19</v>
      </c>
      <c r="B40" s="12"/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91">
        <v>0</v>
      </c>
      <c r="J40" s="12">
        <v>0</v>
      </c>
      <c r="K40" s="12">
        <v>0</v>
      </c>
      <c r="L40" s="12">
        <v>0</v>
      </c>
      <c r="M40" s="91">
        <v>0</v>
      </c>
      <c r="N40" s="12">
        <v>0</v>
      </c>
      <c r="O40" s="62">
        <f t="shared" si="2"/>
        <v>0</v>
      </c>
      <c r="R40" s="41"/>
    </row>
    <row r="41" spans="1:31" x14ac:dyDescent="0.2">
      <c r="A41" s="48" t="s">
        <v>47</v>
      </c>
      <c r="B41" s="12"/>
      <c r="C41" s="12">
        <v>12</v>
      </c>
      <c r="D41" s="12">
        <v>11</v>
      </c>
      <c r="E41" s="12">
        <v>11</v>
      </c>
      <c r="F41" s="12">
        <v>13</v>
      </c>
      <c r="G41" s="12">
        <v>13</v>
      </c>
      <c r="H41" s="12">
        <v>14</v>
      </c>
      <c r="I41" s="91">
        <v>15</v>
      </c>
      <c r="J41" s="12">
        <v>15</v>
      </c>
      <c r="K41" s="12">
        <v>18</v>
      </c>
      <c r="L41" s="12">
        <v>12</v>
      </c>
      <c r="M41" s="12">
        <v>16</v>
      </c>
      <c r="N41" s="12">
        <v>17</v>
      </c>
      <c r="O41" s="62">
        <f t="shared" si="2"/>
        <v>13.916666666666666</v>
      </c>
      <c r="R41" s="41"/>
    </row>
    <row r="42" spans="1:31" x14ac:dyDescent="0.2">
      <c r="A42" s="48" t="s">
        <v>33</v>
      </c>
      <c r="B42" s="12"/>
      <c r="C42" s="12">
        <v>139</v>
      </c>
      <c r="D42" s="12">
        <v>144</v>
      </c>
      <c r="E42" s="12">
        <v>143</v>
      </c>
      <c r="F42" s="12">
        <v>133</v>
      </c>
      <c r="G42" s="12">
        <v>133</v>
      </c>
      <c r="H42" s="12">
        <v>123</v>
      </c>
      <c r="I42" s="91">
        <v>119</v>
      </c>
      <c r="J42" s="12">
        <v>112</v>
      </c>
      <c r="K42" s="12">
        <v>112</v>
      </c>
      <c r="L42" s="12">
        <v>108</v>
      </c>
      <c r="M42" s="12">
        <v>108</v>
      </c>
      <c r="N42" s="12">
        <v>98</v>
      </c>
      <c r="O42" s="62">
        <f t="shared" si="2"/>
        <v>122.66666666666667</v>
      </c>
      <c r="R42" s="41"/>
    </row>
    <row r="43" spans="1:31" x14ac:dyDescent="0.2">
      <c r="A43" s="63" t="s">
        <v>29</v>
      </c>
      <c r="B43" s="12"/>
      <c r="C43" s="12">
        <v>1090</v>
      </c>
      <c r="D43" s="12">
        <v>1086</v>
      </c>
      <c r="E43" s="12">
        <v>1059</v>
      </c>
      <c r="F43" s="12">
        <v>972</v>
      </c>
      <c r="G43" s="12">
        <v>914</v>
      </c>
      <c r="H43" s="12">
        <v>889</v>
      </c>
      <c r="I43" s="91">
        <v>904</v>
      </c>
      <c r="J43" s="12">
        <v>861</v>
      </c>
      <c r="K43" s="12">
        <v>852</v>
      </c>
      <c r="L43" s="12">
        <v>852</v>
      </c>
      <c r="M43" s="12">
        <v>925</v>
      </c>
      <c r="N43" s="12">
        <v>912</v>
      </c>
      <c r="O43" s="62">
        <f t="shared" si="2"/>
        <v>943</v>
      </c>
      <c r="R43" s="41"/>
    </row>
    <row r="44" spans="1:31" x14ac:dyDescent="0.2">
      <c r="A44" s="63" t="s">
        <v>20</v>
      </c>
      <c r="B44" s="12"/>
      <c r="C44" s="12">
        <v>180</v>
      </c>
      <c r="D44" s="12">
        <v>169</v>
      </c>
      <c r="E44" s="12">
        <v>180</v>
      </c>
      <c r="F44" s="12">
        <v>137</v>
      </c>
      <c r="G44" s="12">
        <v>129</v>
      </c>
      <c r="H44" s="12">
        <v>116</v>
      </c>
      <c r="I44" s="91">
        <v>132</v>
      </c>
      <c r="J44" s="12">
        <v>133</v>
      </c>
      <c r="K44" s="12">
        <v>127</v>
      </c>
      <c r="L44" s="12">
        <v>137</v>
      </c>
      <c r="M44" s="12">
        <v>168</v>
      </c>
      <c r="N44" s="12">
        <v>170</v>
      </c>
      <c r="O44" s="62">
        <f t="shared" si="2"/>
        <v>148.16666666666666</v>
      </c>
      <c r="R44" s="41"/>
    </row>
    <row r="45" spans="1:31" x14ac:dyDescent="0.2">
      <c r="A45" s="48" t="s">
        <v>30</v>
      </c>
      <c r="B45" s="12"/>
      <c r="C45" s="12">
        <v>1082</v>
      </c>
      <c r="D45" s="12">
        <v>1066</v>
      </c>
      <c r="E45" s="12">
        <v>996</v>
      </c>
      <c r="F45" s="12">
        <v>675</v>
      </c>
      <c r="G45" s="12">
        <v>493</v>
      </c>
      <c r="H45" s="12">
        <v>455</v>
      </c>
      <c r="I45" s="91">
        <v>473</v>
      </c>
      <c r="J45" s="12">
        <v>469</v>
      </c>
      <c r="K45" s="12">
        <v>466</v>
      </c>
      <c r="L45" s="12">
        <v>522</v>
      </c>
      <c r="M45" s="12">
        <v>1034</v>
      </c>
      <c r="N45" s="12">
        <v>1164</v>
      </c>
      <c r="O45" s="62">
        <f t="shared" si="2"/>
        <v>741.25</v>
      </c>
      <c r="R45" s="41"/>
    </row>
    <row r="46" spans="1:31" x14ac:dyDescent="0.2">
      <c r="A46" s="48" t="s">
        <v>48</v>
      </c>
      <c r="B46" s="12"/>
      <c r="C46" s="12">
        <v>40</v>
      </c>
      <c r="D46" s="12">
        <v>40</v>
      </c>
      <c r="E46" s="12">
        <v>41</v>
      </c>
      <c r="F46" s="12">
        <v>39</v>
      </c>
      <c r="G46" s="12">
        <v>41</v>
      </c>
      <c r="H46" s="12">
        <v>38</v>
      </c>
      <c r="I46" s="91">
        <v>36</v>
      </c>
      <c r="J46" s="12">
        <v>34</v>
      </c>
      <c r="K46" s="12">
        <v>36</v>
      </c>
      <c r="L46" s="12">
        <v>42</v>
      </c>
      <c r="M46" s="12">
        <v>46</v>
      </c>
      <c r="N46" s="12">
        <v>46</v>
      </c>
      <c r="O46" s="62">
        <f t="shared" si="2"/>
        <v>39.916666666666664</v>
      </c>
      <c r="R46" s="41"/>
    </row>
    <row r="47" spans="1:31" x14ac:dyDescent="0.2">
      <c r="A47" s="59" t="s">
        <v>21</v>
      </c>
      <c r="B47" s="12"/>
      <c r="C47" s="12">
        <v>122</v>
      </c>
      <c r="D47" s="12">
        <v>118</v>
      </c>
      <c r="E47" s="12">
        <v>116</v>
      </c>
      <c r="F47" s="12">
        <v>117</v>
      </c>
      <c r="G47" s="12">
        <v>133</v>
      </c>
      <c r="H47" s="12">
        <v>126</v>
      </c>
      <c r="I47" s="91">
        <v>122</v>
      </c>
      <c r="J47" s="12">
        <v>120</v>
      </c>
      <c r="K47" s="12">
        <v>117</v>
      </c>
      <c r="L47" s="12">
        <v>108</v>
      </c>
      <c r="M47" s="12">
        <v>100</v>
      </c>
      <c r="N47" s="12">
        <v>102</v>
      </c>
      <c r="O47" s="62">
        <f t="shared" si="2"/>
        <v>116.75</v>
      </c>
      <c r="R47" s="41"/>
    </row>
    <row r="48" spans="1:31" x14ac:dyDescent="0.2">
      <c r="A48" s="59" t="s">
        <v>49</v>
      </c>
      <c r="B48" s="12"/>
      <c r="C48" s="12">
        <v>40</v>
      </c>
      <c r="D48" s="12">
        <v>44</v>
      </c>
      <c r="E48" s="12">
        <v>41</v>
      </c>
      <c r="F48" s="12">
        <v>39</v>
      </c>
      <c r="G48" s="12">
        <v>37</v>
      </c>
      <c r="H48" s="12">
        <v>36</v>
      </c>
      <c r="I48" s="91">
        <v>34</v>
      </c>
      <c r="J48" s="12">
        <v>32</v>
      </c>
      <c r="K48" s="12">
        <v>30</v>
      </c>
      <c r="L48" s="12">
        <v>29</v>
      </c>
      <c r="M48" s="12">
        <v>32</v>
      </c>
      <c r="N48" s="12">
        <v>35</v>
      </c>
      <c r="O48" s="62">
        <f t="shared" si="2"/>
        <v>35.75</v>
      </c>
      <c r="R48" s="41"/>
    </row>
    <row r="49" spans="1:18" x14ac:dyDescent="0.2">
      <c r="A49" s="59" t="s">
        <v>50</v>
      </c>
      <c r="B49" s="12"/>
      <c r="C49" s="12">
        <v>424</v>
      </c>
      <c r="D49" s="12">
        <v>456</v>
      </c>
      <c r="E49" s="12">
        <v>464</v>
      </c>
      <c r="F49" s="12">
        <v>449</v>
      </c>
      <c r="G49" s="12">
        <v>436</v>
      </c>
      <c r="H49" s="12">
        <v>518</v>
      </c>
      <c r="I49" s="91">
        <v>586</v>
      </c>
      <c r="J49" s="12">
        <v>545</v>
      </c>
      <c r="K49" s="12">
        <v>427</v>
      </c>
      <c r="L49" s="12">
        <v>375</v>
      </c>
      <c r="M49" s="12">
        <v>423</v>
      </c>
      <c r="N49" s="12">
        <v>460</v>
      </c>
      <c r="O49" s="62">
        <f t="shared" si="2"/>
        <v>463.58333333333331</v>
      </c>
      <c r="R49" s="41"/>
    </row>
    <row r="50" spans="1:18" x14ac:dyDescent="0.2">
      <c r="A50" s="59" t="s">
        <v>51</v>
      </c>
      <c r="B50" s="12"/>
      <c r="C50" s="12">
        <v>75</v>
      </c>
      <c r="D50" s="12">
        <v>77</v>
      </c>
      <c r="E50" s="12">
        <v>73</v>
      </c>
      <c r="F50" s="12">
        <v>66</v>
      </c>
      <c r="G50" s="12">
        <v>65</v>
      </c>
      <c r="H50" s="12">
        <v>79</v>
      </c>
      <c r="I50" s="91">
        <v>79</v>
      </c>
      <c r="J50" s="12">
        <v>77</v>
      </c>
      <c r="K50" s="12">
        <v>68</v>
      </c>
      <c r="L50" s="12">
        <v>69</v>
      </c>
      <c r="M50" s="12">
        <v>70</v>
      </c>
      <c r="N50" s="12">
        <v>71</v>
      </c>
      <c r="O50" s="62">
        <f t="shared" si="2"/>
        <v>72.416666666666671</v>
      </c>
      <c r="R50" s="41"/>
    </row>
    <row r="51" spans="1:18" x14ac:dyDescent="0.2">
      <c r="A51" s="59" t="s">
        <v>52</v>
      </c>
      <c r="B51" s="12"/>
      <c r="C51" s="12">
        <v>665</v>
      </c>
      <c r="D51" s="12">
        <v>661</v>
      </c>
      <c r="E51" s="12">
        <v>652</v>
      </c>
      <c r="F51" s="12">
        <v>587</v>
      </c>
      <c r="G51" s="12">
        <v>569</v>
      </c>
      <c r="H51" s="12">
        <v>693</v>
      </c>
      <c r="I51" s="91">
        <v>824</v>
      </c>
      <c r="J51" s="12">
        <v>797</v>
      </c>
      <c r="K51" s="12">
        <v>652</v>
      </c>
      <c r="L51" s="12">
        <v>583</v>
      </c>
      <c r="M51" s="12">
        <v>585</v>
      </c>
      <c r="N51" s="12">
        <v>583</v>
      </c>
      <c r="O51" s="62">
        <f t="shared" si="2"/>
        <v>654.25</v>
      </c>
      <c r="R51" s="61"/>
    </row>
    <row r="52" spans="1:18" x14ac:dyDescent="0.2">
      <c r="A52" s="63" t="s">
        <v>53</v>
      </c>
      <c r="B52" s="12"/>
      <c r="C52" s="12">
        <v>698</v>
      </c>
      <c r="D52" s="12">
        <v>743</v>
      </c>
      <c r="E52" s="12">
        <v>791</v>
      </c>
      <c r="F52" s="12">
        <v>719</v>
      </c>
      <c r="G52" s="12">
        <v>704</v>
      </c>
      <c r="H52" s="12">
        <v>832</v>
      </c>
      <c r="I52" s="91">
        <v>859</v>
      </c>
      <c r="J52" s="12">
        <v>838</v>
      </c>
      <c r="K52" s="12">
        <v>810</v>
      </c>
      <c r="L52" s="12">
        <v>701</v>
      </c>
      <c r="M52" s="12">
        <v>625</v>
      </c>
      <c r="N52" s="12">
        <v>571</v>
      </c>
      <c r="O52" s="62">
        <f t="shared" si="2"/>
        <v>740.91666666666663</v>
      </c>
      <c r="R52" s="61"/>
    </row>
    <row r="53" spans="1:18" ht="13.5" thickBot="1" x14ac:dyDescent="0.25">
      <c r="A53" s="11"/>
      <c r="B53" s="12"/>
      <c r="C53" s="61"/>
      <c r="D53" s="61"/>
      <c r="E53" s="61"/>
      <c r="F53" s="61"/>
      <c r="G53" s="61" t="s">
        <v>23</v>
      </c>
      <c r="H53" s="61"/>
      <c r="I53" s="61"/>
      <c r="J53" s="61"/>
      <c r="K53" s="61"/>
      <c r="L53" s="61"/>
      <c r="M53" s="61"/>
      <c r="N53" s="61"/>
      <c r="O53" s="62">
        <f t="shared" si="2"/>
        <v>0</v>
      </c>
    </row>
    <row r="54" spans="1:18" x14ac:dyDescent="0.2">
      <c r="A54" s="7" t="s">
        <v>24</v>
      </c>
      <c r="B54" s="8"/>
      <c r="C54" s="65">
        <f>SUM(C37:C53)</f>
        <v>5010</v>
      </c>
      <c r="D54" s="65">
        <f t="shared" ref="D54:N54" si="3">SUM(D37:D53)</f>
        <v>5060</v>
      </c>
      <c r="E54" s="65">
        <f t="shared" si="3"/>
        <v>5006</v>
      </c>
      <c r="F54" s="65">
        <f t="shared" si="3"/>
        <v>4345</v>
      </c>
      <c r="G54" s="65">
        <f t="shared" si="3"/>
        <v>4072</v>
      </c>
      <c r="H54" s="65">
        <f t="shared" si="3"/>
        <v>4290</v>
      </c>
      <c r="I54" s="65">
        <f t="shared" si="3"/>
        <v>4561</v>
      </c>
      <c r="J54" s="65">
        <f t="shared" si="3"/>
        <v>4396</v>
      </c>
      <c r="K54" s="65">
        <f t="shared" si="3"/>
        <v>4073</v>
      </c>
      <c r="L54" s="65">
        <f t="shared" si="3"/>
        <v>3895</v>
      </c>
      <c r="M54" s="65">
        <f t="shared" si="3"/>
        <v>4516</v>
      </c>
      <c r="N54" s="65">
        <f t="shared" si="3"/>
        <v>4599</v>
      </c>
      <c r="O54" s="66">
        <f t="shared" si="2"/>
        <v>4485.25</v>
      </c>
    </row>
    <row r="55" spans="1:18" ht="13.5" thickBot="1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72"/>
    </row>
    <row r="56" spans="1:18" x14ac:dyDescent="0.2">
      <c r="A56" s="73" t="s">
        <v>27</v>
      </c>
      <c r="B56" s="12"/>
      <c r="C56" s="74">
        <f>C54/C25</f>
        <v>0.49151378396939077</v>
      </c>
      <c r="D56" s="74">
        <f t="shared" ref="D56:N56" si="4">D54/D25</f>
        <v>0.49341784495368113</v>
      </c>
      <c r="E56" s="74">
        <f t="shared" si="4"/>
        <v>0.49495748467470835</v>
      </c>
      <c r="F56" s="74">
        <f t="shared" si="4"/>
        <v>0.48250971682398669</v>
      </c>
      <c r="G56" s="74">
        <f t="shared" si="4"/>
        <v>0.47827108292224574</v>
      </c>
      <c r="H56" s="74">
        <f t="shared" si="4"/>
        <v>0.49883720930232556</v>
      </c>
      <c r="I56" s="74">
        <f t="shared" si="4"/>
        <v>0.51299066471712973</v>
      </c>
      <c r="J56" s="74">
        <f t="shared" si="4"/>
        <v>0.51045053413841157</v>
      </c>
      <c r="K56" s="74">
        <f t="shared" si="4"/>
        <v>0.49375681900836466</v>
      </c>
      <c r="L56" s="74">
        <f t="shared" si="4"/>
        <v>0.48169675983180804</v>
      </c>
      <c r="M56" s="74">
        <f t="shared" si="4"/>
        <v>0.48335652360055659</v>
      </c>
      <c r="N56" s="74">
        <f t="shared" si="4"/>
        <v>0.48769883351007426</v>
      </c>
      <c r="O56" s="75">
        <f>O54/O25</f>
        <v>0.49246971416023133</v>
      </c>
    </row>
    <row r="57" spans="1:18" ht="13.5" thickBot="1" x14ac:dyDescent="0.25">
      <c r="A57" s="22" t="s">
        <v>28</v>
      </c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7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8" x14ac:dyDescent="0.2">
      <c r="A60" s="3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</sheetData>
  <printOptions horizontalCentered="1"/>
  <pageMargins left="0.35433070866141736" right="0.19685039370078741" top="0.98425196850393704" bottom="0.98425196850393704" header="0.98425196850393704" footer="0.98425196850393704"/>
  <pageSetup paperSize="9" scale="85" orientation="portrait" horizontalDpi="4294967292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topLeftCell="A16" zoomScale="70" workbookViewId="0">
      <selection activeCell="N64" sqref="N64"/>
    </sheetView>
  </sheetViews>
  <sheetFormatPr defaultRowHeight="12.75" x14ac:dyDescent="0.2"/>
  <cols>
    <col min="1" max="1" width="10.7109375" customWidth="1"/>
    <col min="2" max="2" width="13" customWidth="1"/>
    <col min="3" max="3" width="6.7109375" customWidth="1"/>
    <col min="4" max="4" width="7.28515625" customWidth="1"/>
    <col min="5" max="6" width="6.7109375" customWidth="1"/>
    <col min="7" max="7" width="7" customWidth="1"/>
    <col min="8" max="9" width="6.7109375" customWidth="1"/>
    <col min="10" max="10" width="8.140625" customWidth="1"/>
    <col min="11" max="11" width="6.7109375" customWidth="1"/>
    <col min="12" max="12" width="7.140625" customWidth="1"/>
    <col min="13" max="14" width="6.7109375" customWidth="1"/>
    <col min="15" max="15" width="11" customWidth="1"/>
  </cols>
  <sheetData>
    <row r="1" spans="1:16" x14ac:dyDescent="0.2">
      <c r="A1" s="2" t="s">
        <v>41</v>
      </c>
      <c r="B1" s="2" t="s">
        <v>60</v>
      </c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5"/>
      <c r="O1" s="6"/>
      <c r="P1" s="6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3.5" thickBot="1" x14ac:dyDescent="0.25">
      <c r="A3" s="76" t="s">
        <v>32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6" x14ac:dyDescent="0.2">
      <c r="A4" s="7" t="s">
        <v>0</v>
      </c>
      <c r="B4" s="8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10" t="s">
        <v>13</v>
      </c>
    </row>
    <row r="5" spans="1:16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56"/>
      <c r="O5" s="71" t="s">
        <v>31</v>
      </c>
    </row>
    <row r="6" spans="1:16" ht="13.5" thickBot="1" x14ac:dyDescent="0.25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47" t="s">
        <v>44</v>
      </c>
    </row>
    <row r="7" spans="1:16" x14ac:dyDescent="0.2">
      <c r="A7" s="59" t="s">
        <v>45</v>
      </c>
      <c r="B7" s="12"/>
      <c r="C7" s="79">
        <v>49</v>
      </c>
      <c r="D7" s="60">
        <v>47</v>
      </c>
      <c r="E7" s="79">
        <v>42</v>
      </c>
      <c r="F7" s="79">
        <v>48</v>
      </c>
      <c r="G7" s="79">
        <v>38</v>
      </c>
      <c r="H7" s="79">
        <v>43</v>
      </c>
      <c r="I7" s="79">
        <v>49</v>
      </c>
      <c r="J7" s="60">
        <v>44</v>
      </c>
      <c r="K7" s="81">
        <v>44</v>
      </c>
      <c r="L7" s="41">
        <v>50</v>
      </c>
      <c r="M7" s="41">
        <v>45</v>
      </c>
      <c r="N7" s="41">
        <v>44</v>
      </c>
      <c r="O7" s="62">
        <f>SUM(C7:N7)/12</f>
        <v>45.25</v>
      </c>
    </row>
    <row r="8" spans="1:16" x14ac:dyDescent="0.2">
      <c r="A8" s="59" t="s">
        <v>46</v>
      </c>
      <c r="B8" s="12"/>
      <c r="C8" s="79">
        <v>21</v>
      </c>
      <c r="D8" s="79">
        <v>24</v>
      </c>
      <c r="E8" s="79">
        <v>23</v>
      </c>
      <c r="F8" s="79">
        <v>24</v>
      </c>
      <c r="G8" s="79">
        <v>33</v>
      </c>
      <c r="H8" s="79">
        <v>40</v>
      </c>
      <c r="I8" s="79">
        <v>41</v>
      </c>
      <c r="J8" s="79">
        <v>40</v>
      </c>
      <c r="K8" s="81">
        <v>42</v>
      </c>
      <c r="L8" s="41">
        <v>42</v>
      </c>
      <c r="M8" s="41">
        <v>45</v>
      </c>
      <c r="N8" s="41">
        <v>40</v>
      </c>
      <c r="O8" s="62">
        <f>SUM(C8:N8)/12</f>
        <v>34.583333333333336</v>
      </c>
    </row>
    <row r="9" spans="1:16" x14ac:dyDescent="0.2">
      <c r="A9" s="63" t="s">
        <v>18</v>
      </c>
      <c r="B9" s="12"/>
      <c r="C9" s="79">
        <v>805</v>
      </c>
      <c r="D9" s="79">
        <v>819</v>
      </c>
      <c r="E9" s="79">
        <v>828</v>
      </c>
      <c r="F9" s="79">
        <v>957</v>
      </c>
      <c r="G9" s="79">
        <v>981</v>
      </c>
      <c r="H9" s="79">
        <v>1030</v>
      </c>
      <c r="I9" s="79">
        <v>1025</v>
      </c>
      <c r="J9" s="79">
        <v>1010</v>
      </c>
      <c r="K9" s="81">
        <v>992</v>
      </c>
      <c r="L9" s="41">
        <v>1002</v>
      </c>
      <c r="M9" s="41">
        <v>1001</v>
      </c>
      <c r="N9" s="41">
        <v>978</v>
      </c>
      <c r="O9" s="62">
        <f t="shared" ref="O9:O22" si="0">SUM(C9:N9)/12</f>
        <v>952.33333333333337</v>
      </c>
    </row>
    <row r="10" spans="1:16" x14ac:dyDescent="0.2">
      <c r="A10" s="63" t="s">
        <v>19</v>
      </c>
      <c r="B10" s="12"/>
      <c r="C10" s="79">
        <v>3</v>
      </c>
      <c r="D10" s="79">
        <v>3</v>
      </c>
      <c r="E10" s="86">
        <v>4</v>
      </c>
      <c r="F10" s="79">
        <v>4</v>
      </c>
      <c r="G10" s="79">
        <v>4</v>
      </c>
      <c r="H10" s="79">
        <v>3</v>
      </c>
      <c r="I10" s="79">
        <v>2</v>
      </c>
      <c r="J10" s="79">
        <v>3</v>
      </c>
      <c r="K10" s="81">
        <v>3</v>
      </c>
      <c r="L10" s="41">
        <v>4</v>
      </c>
      <c r="M10" s="41">
        <v>6</v>
      </c>
      <c r="N10" s="41">
        <v>7</v>
      </c>
      <c r="O10" s="62">
        <f t="shared" si="0"/>
        <v>3.8333333333333335</v>
      </c>
    </row>
    <row r="11" spans="1:16" x14ac:dyDescent="0.2">
      <c r="A11" s="48" t="s">
        <v>47</v>
      </c>
      <c r="B11" s="12"/>
      <c r="C11" s="79">
        <v>31</v>
      </c>
      <c r="D11" s="79">
        <v>31</v>
      </c>
      <c r="E11" s="79">
        <v>24</v>
      </c>
      <c r="F11" s="79">
        <v>29</v>
      </c>
      <c r="G11" s="79">
        <v>23</v>
      </c>
      <c r="H11" s="79">
        <v>28</v>
      </c>
      <c r="I11" s="79">
        <v>32</v>
      </c>
      <c r="J11" s="79">
        <v>27</v>
      </c>
      <c r="K11" s="81">
        <v>31</v>
      </c>
      <c r="L11" s="41">
        <v>34</v>
      </c>
      <c r="M11" s="41">
        <v>30</v>
      </c>
      <c r="N11" s="41">
        <v>27</v>
      </c>
      <c r="O11" s="62">
        <f t="shared" si="0"/>
        <v>28.916666666666668</v>
      </c>
    </row>
    <row r="12" spans="1:16" x14ac:dyDescent="0.2">
      <c r="A12" s="48" t="s">
        <v>33</v>
      </c>
      <c r="B12" s="12"/>
      <c r="C12" s="79">
        <v>1240</v>
      </c>
      <c r="D12" s="60">
        <v>1250</v>
      </c>
      <c r="E12" s="79">
        <v>1224</v>
      </c>
      <c r="F12" s="79">
        <v>1403</v>
      </c>
      <c r="G12" s="79">
        <v>1442</v>
      </c>
      <c r="H12" s="79">
        <v>1489</v>
      </c>
      <c r="I12" s="79">
        <v>1525</v>
      </c>
      <c r="J12" s="79">
        <v>1459</v>
      </c>
      <c r="K12" s="81">
        <v>1413</v>
      </c>
      <c r="L12" s="60">
        <v>1393</v>
      </c>
      <c r="M12" s="41">
        <v>1383</v>
      </c>
      <c r="N12" s="41">
        <v>1358</v>
      </c>
      <c r="O12" s="62">
        <f t="shared" si="0"/>
        <v>1381.5833333333333</v>
      </c>
    </row>
    <row r="13" spans="1:16" x14ac:dyDescent="0.2">
      <c r="A13" s="63" t="s">
        <v>29</v>
      </c>
      <c r="B13" s="12"/>
      <c r="C13" s="79">
        <v>1520</v>
      </c>
      <c r="D13" s="79">
        <v>1585</v>
      </c>
      <c r="E13" s="79">
        <v>1610</v>
      </c>
      <c r="F13" s="79">
        <v>1696</v>
      </c>
      <c r="G13" s="79">
        <v>1706</v>
      </c>
      <c r="H13" s="79">
        <v>1781</v>
      </c>
      <c r="I13" s="79">
        <v>1784</v>
      </c>
      <c r="J13" s="79">
        <v>1768</v>
      </c>
      <c r="K13" s="81">
        <v>1798</v>
      </c>
      <c r="L13" s="60">
        <v>1791</v>
      </c>
      <c r="M13" s="41">
        <v>1801</v>
      </c>
      <c r="N13" s="41">
        <v>1726</v>
      </c>
      <c r="O13" s="62">
        <f t="shared" si="0"/>
        <v>1713.8333333333333</v>
      </c>
    </row>
    <row r="14" spans="1:16" x14ac:dyDescent="0.2">
      <c r="A14" s="63" t="s">
        <v>20</v>
      </c>
      <c r="B14" s="12"/>
      <c r="C14" s="79">
        <v>491</v>
      </c>
      <c r="D14" s="79">
        <v>481</v>
      </c>
      <c r="E14" s="79">
        <v>455</v>
      </c>
      <c r="F14" s="79">
        <v>396</v>
      </c>
      <c r="G14" s="79">
        <v>339</v>
      </c>
      <c r="H14" s="79">
        <v>325</v>
      </c>
      <c r="I14" s="79">
        <v>318</v>
      </c>
      <c r="J14" s="79">
        <v>343</v>
      </c>
      <c r="K14" s="81">
        <v>335</v>
      </c>
      <c r="L14" s="60">
        <v>359</v>
      </c>
      <c r="M14" s="41">
        <v>505</v>
      </c>
      <c r="N14" s="41">
        <v>538</v>
      </c>
      <c r="O14" s="62">
        <f t="shared" si="0"/>
        <v>407.08333333333331</v>
      </c>
    </row>
    <row r="15" spans="1:16" x14ac:dyDescent="0.2">
      <c r="A15" s="48" t="s">
        <v>30</v>
      </c>
      <c r="B15" s="12"/>
      <c r="C15" s="79">
        <v>1480</v>
      </c>
      <c r="D15" s="79">
        <v>1490</v>
      </c>
      <c r="E15" s="79">
        <v>1351</v>
      </c>
      <c r="F15" s="79">
        <v>1079</v>
      </c>
      <c r="G15" s="79">
        <v>813</v>
      </c>
      <c r="H15" s="79">
        <v>773</v>
      </c>
      <c r="I15" s="79">
        <v>725</v>
      </c>
      <c r="J15" s="79">
        <v>714</v>
      </c>
      <c r="K15" s="81">
        <v>699</v>
      </c>
      <c r="L15" s="60">
        <v>744</v>
      </c>
      <c r="M15" s="41">
        <v>1419</v>
      </c>
      <c r="N15" s="41">
        <v>1596</v>
      </c>
      <c r="O15" s="62">
        <f t="shared" si="0"/>
        <v>1073.5833333333333</v>
      </c>
    </row>
    <row r="16" spans="1:16" x14ac:dyDescent="0.2">
      <c r="A16" s="48" t="s">
        <v>48</v>
      </c>
      <c r="B16" s="12"/>
      <c r="C16" s="79">
        <v>64</v>
      </c>
      <c r="D16" s="79">
        <v>67</v>
      </c>
      <c r="E16" s="79">
        <v>67</v>
      </c>
      <c r="F16" s="79">
        <v>70</v>
      </c>
      <c r="G16" s="79">
        <v>74</v>
      </c>
      <c r="H16" s="79">
        <v>87</v>
      </c>
      <c r="I16" s="79">
        <v>86</v>
      </c>
      <c r="J16" s="79">
        <v>84</v>
      </c>
      <c r="K16" s="81">
        <v>82</v>
      </c>
      <c r="L16" s="60">
        <v>85</v>
      </c>
      <c r="M16" s="41">
        <v>84</v>
      </c>
      <c r="N16" s="41">
        <v>84</v>
      </c>
      <c r="O16" s="62">
        <f t="shared" si="0"/>
        <v>77.833333333333329</v>
      </c>
    </row>
    <row r="17" spans="1:16" x14ac:dyDescent="0.2">
      <c r="A17" s="59" t="s">
        <v>21</v>
      </c>
      <c r="B17" s="12"/>
      <c r="C17" s="79">
        <v>82</v>
      </c>
      <c r="D17" s="79">
        <v>110</v>
      </c>
      <c r="E17" s="79">
        <v>107</v>
      </c>
      <c r="F17" s="79">
        <v>116</v>
      </c>
      <c r="G17" s="79">
        <v>122</v>
      </c>
      <c r="H17" s="79">
        <v>126</v>
      </c>
      <c r="I17" s="79">
        <v>124</v>
      </c>
      <c r="J17" s="79">
        <v>249</v>
      </c>
      <c r="K17" s="81">
        <v>279</v>
      </c>
      <c r="L17" s="60">
        <v>269</v>
      </c>
      <c r="M17" s="41">
        <v>257</v>
      </c>
      <c r="N17" s="41">
        <v>254</v>
      </c>
      <c r="O17" s="62">
        <f t="shared" si="0"/>
        <v>174.58333333333334</v>
      </c>
    </row>
    <row r="18" spans="1:16" x14ac:dyDescent="0.2">
      <c r="A18" s="59" t="s">
        <v>49</v>
      </c>
      <c r="B18" s="12"/>
      <c r="C18" s="79">
        <v>53</v>
      </c>
      <c r="D18" s="79">
        <v>51</v>
      </c>
      <c r="E18" s="79">
        <v>49</v>
      </c>
      <c r="F18" s="79">
        <v>52</v>
      </c>
      <c r="G18" s="79">
        <v>57</v>
      </c>
      <c r="H18" s="79">
        <v>65</v>
      </c>
      <c r="I18" s="79">
        <v>67</v>
      </c>
      <c r="J18" s="79">
        <v>64</v>
      </c>
      <c r="K18" s="81">
        <v>55</v>
      </c>
      <c r="L18" s="41">
        <v>56</v>
      </c>
      <c r="M18" s="41">
        <v>56</v>
      </c>
      <c r="N18" s="41">
        <v>56</v>
      </c>
      <c r="O18" s="62">
        <f t="shared" si="0"/>
        <v>56.75</v>
      </c>
    </row>
    <row r="19" spans="1:16" x14ac:dyDescent="0.2">
      <c r="A19" s="59" t="s">
        <v>50</v>
      </c>
      <c r="B19" s="12"/>
      <c r="C19" s="79">
        <v>799</v>
      </c>
      <c r="D19" s="79">
        <v>778</v>
      </c>
      <c r="E19" s="79">
        <v>757</v>
      </c>
      <c r="F19" s="79">
        <v>788</v>
      </c>
      <c r="G19" s="79">
        <v>733</v>
      </c>
      <c r="H19" s="79">
        <v>774</v>
      </c>
      <c r="I19" s="79">
        <v>827</v>
      </c>
      <c r="J19" s="79">
        <v>767</v>
      </c>
      <c r="K19" s="81">
        <v>670</v>
      </c>
      <c r="L19" s="41">
        <v>588</v>
      </c>
      <c r="M19" s="41">
        <v>608</v>
      </c>
      <c r="N19" s="41">
        <v>758</v>
      </c>
      <c r="O19" s="62">
        <f t="shared" si="0"/>
        <v>737.25</v>
      </c>
    </row>
    <row r="20" spans="1:16" ht="15" x14ac:dyDescent="0.25">
      <c r="A20" s="59" t="s">
        <v>51</v>
      </c>
      <c r="B20" s="12"/>
      <c r="C20" s="79">
        <v>226</v>
      </c>
      <c r="D20" s="79">
        <v>213</v>
      </c>
      <c r="E20" s="79">
        <v>200</v>
      </c>
      <c r="F20" s="79">
        <v>214</v>
      </c>
      <c r="G20" s="79">
        <v>258</v>
      </c>
      <c r="H20" s="79">
        <v>528</v>
      </c>
      <c r="I20" s="79">
        <v>635</v>
      </c>
      <c r="J20" s="79">
        <v>632</v>
      </c>
      <c r="K20" s="81">
        <v>491</v>
      </c>
      <c r="L20" s="41">
        <v>318</v>
      </c>
      <c r="M20" s="41">
        <v>277</v>
      </c>
      <c r="N20" s="41">
        <v>252</v>
      </c>
      <c r="O20" s="62">
        <f t="shared" si="0"/>
        <v>353.66666666666669</v>
      </c>
      <c r="P20" s="44"/>
    </row>
    <row r="21" spans="1:16" x14ac:dyDescent="0.2">
      <c r="A21" s="59" t="s">
        <v>52</v>
      </c>
      <c r="B21" s="12"/>
      <c r="C21" s="79">
        <v>720</v>
      </c>
      <c r="D21" s="79">
        <v>743</v>
      </c>
      <c r="E21" s="79">
        <v>760</v>
      </c>
      <c r="F21" s="79">
        <v>769</v>
      </c>
      <c r="G21" s="79">
        <v>763</v>
      </c>
      <c r="H21" s="79">
        <v>807</v>
      </c>
      <c r="I21" s="79">
        <v>828</v>
      </c>
      <c r="J21" s="79">
        <v>803</v>
      </c>
      <c r="K21" s="81">
        <v>785</v>
      </c>
      <c r="L21" s="41">
        <v>787</v>
      </c>
      <c r="M21" s="41">
        <v>866</v>
      </c>
      <c r="N21" s="41">
        <v>840</v>
      </c>
      <c r="O21" s="62">
        <f t="shared" si="0"/>
        <v>789.25</v>
      </c>
    </row>
    <row r="22" spans="1:16" x14ac:dyDescent="0.2">
      <c r="A22" s="63" t="s">
        <v>53</v>
      </c>
      <c r="B22" s="12"/>
      <c r="C22" s="79">
        <v>1187</v>
      </c>
      <c r="D22" s="79">
        <v>1120</v>
      </c>
      <c r="E22" s="79">
        <v>1035</v>
      </c>
      <c r="F22" s="79">
        <v>1072</v>
      </c>
      <c r="G22" s="79">
        <v>1149</v>
      </c>
      <c r="H22" s="79">
        <v>1146</v>
      </c>
      <c r="I22" s="79">
        <v>1250</v>
      </c>
      <c r="J22" s="79">
        <v>1282</v>
      </c>
      <c r="K22" s="81">
        <v>1266</v>
      </c>
      <c r="L22" s="41">
        <v>1250</v>
      </c>
      <c r="M22" s="41">
        <v>1237</v>
      </c>
      <c r="N22" s="41">
        <v>1158</v>
      </c>
      <c r="O22" s="62">
        <f t="shared" si="0"/>
        <v>1179.3333333333333</v>
      </c>
    </row>
    <row r="23" spans="1:16" ht="13.5" thickBot="1" x14ac:dyDescent="0.25">
      <c r="A23" s="63"/>
      <c r="B23" s="12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</row>
    <row r="24" spans="1:16" x14ac:dyDescent="0.2">
      <c r="A24" s="64"/>
      <c r="B24" s="8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</row>
    <row r="25" spans="1:16" x14ac:dyDescent="0.2">
      <c r="A25" s="11" t="s">
        <v>24</v>
      </c>
      <c r="B25" s="12"/>
      <c r="C25" s="61">
        <f>SUM(C7:C22)</f>
        <v>8771</v>
      </c>
      <c r="D25" s="61">
        <f t="shared" ref="D25:N25" si="1">SUM(D7:D22)</f>
        <v>8812</v>
      </c>
      <c r="E25" s="61">
        <f t="shared" si="1"/>
        <v>8536</v>
      </c>
      <c r="F25" s="61">
        <f t="shared" si="1"/>
        <v>8717</v>
      </c>
      <c r="G25" s="61">
        <f t="shared" si="1"/>
        <v>8535</v>
      </c>
      <c r="H25" s="61">
        <f t="shared" si="1"/>
        <v>9045</v>
      </c>
      <c r="I25" s="61">
        <f t="shared" si="1"/>
        <v>9318</v>
      </c>
      <c r="J25" s="61">
        <f t="shared" si="1"/>
        <v>9289</v>
      </c>
      <c r="K25" s="61">
        <f t="shared" si="1"/>
        <v>8985</v>
      </c>
      <c r="L25" s="61">
        <f t="shared" si="1"/>
        <v>8772</v>
      </c>
      <c r="M25" s="61">
        <f t="shared" si="1"/>
        <v>9620</v>
      </c>
      <c r="N25" s="61">
        <f t="shared" si="1"/>
        <v>9716</v>
      </c>
      <c r="O25" s="62">
        <f>SUM(C25:N25)/12</f>
        <v>9009.6666666666661</v>
      </c>
    </row>
    <row r="26" spans="1:16" ht="13.5" thickBot="1" x14ac:dyDescent="0.25">
      <c r="A26" s="57"/>
      <c r="B26" s="58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8"/>
    </row>
    <row r="27" spans="1:16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6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6" x14ac:dyDescent="0.2">
      <c r="A31" s="69" t="s">
        <v>55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6" x14ac:dyDescent="0.2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7" ht="13.5" thickBo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1:17" x14ac:dyDescent="0.2">
      <c r="A34" s="7" t="s">
        <v>0</v>
      </c>
      <c r="B34" s="8"/>
      <c r="C34" s="28" t="s">
        <v>1</v>
      </c>
      <c r="D34" s="28" t="s">
        <v>2</v>
      </c>
      <c r="E34" s="28" t="s">
        <v>3</v>
      </c>
      <c r="F34" s="28" t="s">
        <v>4</v>
      </c>
      <c r="G34" s="28" t="s">
        <v>5</v>
      </c>
      <c r="H34" s="28" t="s">
        <v>6</v>
      </c>
      <c r="I34" s="28" t="s">
        <v>7</v>
      </c>
      <c r="J34" s="28" t="s">
        <v>8</v>
      </c>
      <c r="K34" s="28" t="s">
        <v>9</v>
      </c>
      <c r="L34" s="28" t="s">
        <v>10</v>
      </c>
      <c r="M34" s="28" t="s">
        <v>11</v>
      </c>
      <c r="N34" s="28" t="s">
        <v>12</v>
      </c>
      <c r="O34" s="10" t="s">
        <v>13</v>
      </c>
    </row>
    <row r="35" spans="1:17" x14ac:dyDescent="0.2">
      <c r="A35" s="11" t="s">
        <v>14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71" t="s">
        <v>31</v>
      </c>
    </row>
    <row r="36" spans="1:17" ht="15.75" thickBot="1" x14ac:dyDescent="0.3">
      <c r="A36" s="57"/>
      <c r="B36" s="58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47" t="s">
        <v>44</v>
      </c>
      <c r="Q36" s="84"/>
    </row>
    <row r="37" spans="1:17" x14ac:dyDescent="0.2">
      <c r="A37" s="59" t="s">
        <v>45</v>
      </c>
      <c r="B37" s="12"/>
      <c r="C37" s="81">
        <v>32</v>
      </c>
      <c r="D37" s="81">
        <v>27</v>
      </c>
      <c r="E37" s="81">
        <v>26</v>
      </c>
      <c r="F37" s="81">
        <v>28</v>
      </c>
      <c r="G37" s="81">
        <v>21</v>
      </c>
      <c r="H37" s="81">
        <v>23</v>
      </c>
      <c r="I37">
        <v>24</v>
      </c>
      <c r="J37" s="81">
        <v>21</v>
      </c>
      <c r="K37" s="41">
        <v>20</v>
      </c>
      <c r="L37" s="41">
        <v>25</v>
      </c>
      <c r="M37" s="41">
        <v>24</v>
      </c>
      <c r="N37" s="41">
        <v>23</v>
      </c>
      <c r="O37" s="62">
        <f>SUM(C37:N37)/12</f>
        <v>24.5</v>
      </c>
    </row>
    <row r="38" spans="1:17" x14ac:dyDescent="0.2">
      <c r="A38" s="59" t="s">
        <v>46</v>
      </c>
      <c r="B38" s="12"/>
      <c r="C38" s="81">
        <v>2</v>
      </c>
      <c r="D38" s="81">
        <v>2</v>
      </c>
      <c r="E38" s="81">
        <v>3</v>
      </c>
      <c r="F38" s="81">
        <v>3</v>
      </c>
      <c r="G38" s="81">
        <v>4</v>
      </c>
      <c r="H38" s="81">
        <v>5</v>
      </c>
      <c r="I38">
        <v>3</v>
      </c>
      <c r="J38" s="81">
        <v>4</v>
      </c>
      <c r="K38" s="41">
        <v>3</v>
      </c>
      <c r="L38" s="41">
        <v>5</v>
      </c>
      <c r="M38" s="41">
        <v>5</v>
      </c>
      <c r="N38" s="41">
        <v>5</v>
      </c>
      <c r="O38" s="62">
        <f>SUM(C38:N38)/12</f>
        <v>3.6666666666666665</v>
      </c>
    </row>
    <row r="39" spans="1:17" x14ac:dyDescent="0.2">
      <c r="A39" s="63" t="s">
        <v>18</v>
      </c>
      <c r="B39" s="12"/>
      <c r="C39" s="81">
        <v>336</v>
      </c>
      <c r="D39" s="81">
        <v>338</v>
      </c>
      <c r="E39" s="81">
        <v>331</v>
      </c>
      <c r="F39" s="81">
        <v>359</v>
      </c>
      <c r="G39" s="81">
        <v>369</v>
      </c>
      <c r="H39" s="81">
        <v>389</v>
      </c>
      <c r="I39">
        <v>384</v>
      </c>
      <c r="J39" s="81">
        <v>378</v>
      </c>
      <c r="K39" s="41">
        <v>376</v>
      </c>
      <c r="L39" s="41">
        <v>372</v>
      </c>
      <c r="M39" s="41">
        <v>378</v>
      </c>
      <c r="N39" s="41">
        <v>397</v>
      </c>
      <c r="O39" s="62">
        <f t="shared" ref="O39:O54" si="2">SUM(C39:N39)/12</f>
        <v>367.25</v>
      </c>
    </row>
    <row r="40" spans="1:17" x14ac:dyDescent="0.2">
      <c r="A40" s="63" t="s">
        <v>19</v>
      </c>
      <c r="B40" s="12"/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>
        <v>0</v>
      </c>
      <c r="J40" s="81">
        <v>0</v>
      </c>
      <c r="K40" s="41">
        <v>0</v>
      </c>
      <c r="L40" s="41">
        <v>0</v>
      </c>
      <c r="M40" s="85">
        <v>0</v>
      </c>
      <c r="N40" s="41">
        <v>0</v>
      </c>
      <c r="O40" s="62">
        <f t="shared" si="2"/>
        <v>0</v>
      </c>
    </row>
    <row r="41" spans="1:17" x14ac:dyDescent="0.2">
      <c r="A41" s="48" t="s">
        <v>47</v>
      </c>
      <c r="B41" s="12"/>
      <c r="C41" s="81">
        <v>8</v>
      </c>
      <c r="D41" s="81">
        <v>9</v>
      </c>
      <c r="E41" s="81">
        <v>8</v>
      </c>
      <c r="F41" s="81">
        <v>10</v>
      </c>
      <c r="G41" s="81">
        <v>8</v>
      </c>
      <c r="H41" s="81">
        <v>8</v>
      </c>
      <c r="I41">
        <v>7</v>
      </c>
      <c r="J41" s="81">
        <v>6</v>
      </c>
      <c r="K41" s="41">
        <v>8</v>
      </c>
      <c r="L41" s="41">
        <v>8</v>
      </c>
      <c r="M41" s="41">
        <v>9</v>
      </c>
      <c r="N41" s="41">
        <v>8</v>
      </c>
      <c r="O41" s="62">
        <f t="shared" si="2"/>
        <v>8.0833333333333339</v>
      </c>
    </row>
    <row r="42" spans="1:17" x14ac:dyDescent="0.2">
      <c r="A42" s="48" t="s">
        <v>33</v>
      </c>
      <c r="B42" s="12"/>
      <c r="C42" s="81">
        <v>111</v>
      </c>
      <c r="D42" s="81">
        <v>117</v>
      </c>
      <c r="E42" s="81">
        <v>113</v>
      </c>
      <c r="F42" s="81">
        <v>132</v>
      </c>
      <c r="G42" s="81">
        <v>144</v>
      </c>
      <c r="H42" s="81">
        <v>151</v>
      </c>
      <c r="I42">
        <v>163</v>
      </c>
      <c r="J42" s="81">
        <v>160</v>
      </c>
      <c r="K42" s="41">
        <v>145</v>
      </c>
      <c r="L42" s="41">
        <v>144</v>
      </c>
      <c r="M42" s="41">
        <v>146</v>
      </c>
      <c r="N42" s="41">
        <v>138</v>
      </c>
      <c r="O42" s="62">
        <f t="shared" si="2"/>
        <v>138.66666666666666</v>
      </c>
    </row>
    <row r="43" spans="1:17" x14ac:dyDescent="0.2">
      <c r="A43" s="63" t="s">
        <v>29</v>
      </c>
      <c r="B43" s="12"/>
      <c r="C43" s="81">
        <v>921</v>
      </c>
      <c r="D43" s="81">
        <v>958</v>
      </c>
      <c r="E43" s="81">
        <v>993</v>
      </c>
      <c r="F43" s="81">
        <v>1020</v>
      </c>
      <c r="G43" s="81">
        <v>1005</v>
      </c>
      <c r="H43" s="81">
        <v>1050</v>
      </c>
      <c r="I43">
        <v>1065</v>
      </c>
      <c r="J43" s="81">
        <v>1047</v>
      </c>
      <c r="K43" s="41">
        <v>1080</v>
      </c>
      <c r="L43" s="41">
        <v>1083</v>
      </c>
      <c r="M43" s="41">
        <v>1101</v>
      </c>
      <c r="N43" s="41">
        <v>1056</v>
      </c>
      <c r="O43" s="62">
        <f t="shared" si="2"/>
        <v>1031.5833333333333</v>
      </c>
    </row>
    <row r="44" spans="1:17" x14ac:dyDescent="0.2">
      <c r="A44" s="63" t="s">
        <v>20</v>
      </c>
      <c r="B44" s="12"/>
      <c r="C44" s="81">
        <v>159</v>
      </c>
      <c r="D44" s="81">
        <v>145</v>
      </c>
      <c r="E44" s="81">
        <v>137</v>
      </c>
      <c r="F44" s="81">
        <v>121</v>
      </c>
      <c r="G44" s="81">
        <v>109</v>
      </c>
      <c r="H44" s="81">
        <v>104</v>
      </c>
      <c r="I44">
        <v>104</v>
      </c>
      <c r="J44" s="81">
        <v>120</v>
      </c>
      <c r="K44" s="41">
        <v>120</v>
      </c>
      <c r="L44" s="41">
        <v>127</v>
      </c>
      <c r="M44" s="41">
        <v>172</v>
      </c>
      <c r="N44" s="41">
        <v>173</v>
      </c>
      <c r="O44" s="62">
        <f t="shared" si="2"/>
        <v>132.58333333333334</v>
      </c>
    </row>
    <row r="45" spans="1:17" x14ac:dyDescent="0.2">
      <c r="A45" s="48" t="s">
        <v>30</v>
      </c>
      <c r="B45" s="12"/>
      <c r="C45" s="81">
        <v>999</v>
      </c>
      <c r="D45" s="81">
        <v>1015</v>
      </c>
      <c r="E45" s="81">
        <v>928</v>
      </c>
      <c r="F45" s="81">
        <v>723</v>
      </c>
      <c r="G45" s="81">
        <v>545</v>
      </c>
      <c r="H45" s="81">
        <v>523</v>
      </c>
      <c r="I45">
        <v>487</v>
      </c>
      <c r="J45" s="81">
        <v>465</v>
      </c>
      <c r="K45" s="41">
        <v>443</v>
      </c>
      <c r="L45" s="41">
        <v>484</v>
      </c>
      <c r="M45" s="41">
        <v>921</v>
      </c>
      <c r="N45" s="41">
        <v>1037</v>
      </c>
      <c r="O45" s="62">
        <f t="shared" si="2"/>
        <v>714.16666666666663</v>
      </c>
    </row>
    <row r="46" spans="1:17" x14ac:dyDescent="0.2">
      <c r="A46" s="48" t="s">
        <v>48</v>
      </c>
      <c r="B46" s="12"/>
      <c r="C46" s="81">
        <v>33</v>
      </c>
      <c r="D46" s="81">
        <v>35</v>
      </c>
      <c r="E46" s="81">
        <v>33</v>
      </c>
      <c r="F46" s="81">
        <v>36</v>
      </c>
      <c r="G46" s="81">
        <v>37</v>
      </c>
      <c r="H46" s="81">
        <v>42</v>
      </c>
      <c r="I46">
        <v>44</v>
      </c>
      <c r="J46" s="81">
        <v>42</v>
      </c>
      <c r="K46" s="41">
        <v>41</v>
      </c>
      <c r="L46" s="41">
        <v>44</v>
      </c>
      <c r="M46" s="41">
        <v>43</v>
      </c>
      <c r="N46" s="41">
        <v>42</v>
      </c>
      <c r="O46" s="62">
        <f t="shared" si="2"/>
        <v>39.333333333333336</v>
      </c>
    </row>
    <row r="47" spans="1:17" x14ac:dyDescent="0.2">
      <c r="A47" s="59" t="s">
        <v>21</v>
      </c>
      <c r="B47" s="12"/>
      <c r="C47" s="81">
        <v>41</v>
      </c>
      <c r="D47" s="81">
        <v>51</v>
      </c>
      <c r="E47" s="81">
        <v>49</v>
      </c>
      <c r="F47" s="81">
        <v>57</v>
      </c>
      <c r="G47" s="81">
        <v>61</v>
      </c>
      <c r="H47" s="81">
        <v>61</v>
      </c>
      <c r="I47">
        <v>62</v>
      </c>
      <c r="J47" s="81">
        <v>125</v>
      </c>
      <c r="K47" s="41">
        <v>135</v>
      </c>
      <c r="L47" s="41">
        <v>125</v>
      </c>
      <c r="M47" s="41">
        <v>123</v>
      </c>
      <c r="N47" s="41">
        <v>122</v>
      </c>
      <c r="O47" s="62">
        <f t="shared" si="2"/>
        <v>84.333333333333329</v>
      </c>
    </row>
    <row r="48" spans="1:17" x14ac:dyDescent="0.2">
      <c r="A48" s="59" t="s">
        <v>49</v>
      </c>
      <c r="B48" s="12"/>
      <c r="C48" s="81">
        <v>40</v>
      </c>
      <c r="D48" s="81">
        <v>38</v>
      </c>
      <c r="E48" s="81">
        <v>39</v>
      </c>
      <c r="F48" s="81">
        <v>40</v>
      </c>
      <c r="G48" s="81">
        <v>45</v>
      </c>
      <c r="H48" s="81">
        <v>50</v>
      </c>
      <c r="I48">
        <v>52</v>
      </c>
      <c r="J48" s="81">
        <v>48</v>
      </c>
      <c r="K48" s="41">
        <v>43</v>
      </c>
      <c r="L48" s="41">
        <v>44</v>
      </c>
      <c r="M48" s="41">
        <v>42</v>
      </c>
      <c r="N48" s="41">
        <v>42</v>
      </c>
      <c r="O48" s="62">
        <f t="shared" si="2"/>
        <v>43.583333333333336</v>
      </c>
    </row>
    <row r="49" spans="1:15" x14ac:dyDescent="0.2">
      <c r="A49" s="59" t="s">
        <v>50</v>
      </c>
      <c r="B49" s="12"/>
      <c r="C49" s="81">
        <v>367</v>
      </c>
      <c r="D49" s="81">
        <v>365</v>
      </c>
      <c r="E49" s="81">
        <v>350</v>
      </c>
      <c r="F49" s="81">
        <v>371</v>
      </c>
      <c r="G49" s="81">
        <v>371</v>
      </c>
      <c r="H49" s="81">
        <v>460</v>
      </c>
      <c r="I49">
        <v>578</v>
      </c>
      <c r="J49" s="81">
        <v>514</v>
      </c>
      <c r="K49" s="41">
        <v>424</v>
      </c>
      <c r="L49" s="41">
        <v>351</v>
      </c>
      <c r="M49" s="41">
        <v>360</v>
      </c>
      <c r="N49" s="41">
        <v>386</v>
      </c>
      <c r="O49" s="62">
        <f t="shared" si="2"/>
        <v>408.08333333333331</v>
      </c>
    </row>
    <row r="50" spans="1:15" x14ac:dyDescent="0.2">
      <c r="A50" s="59" t="s">
        <v>51</v>
      </c>
      <c r="B50" s="12"/>
      <c r="C50" s="81">
        <v>137</v>
      </c>
      <c r="D50" s="81">
        <v>126</v>
      </c>
      <c r="E50" s="81">
        <v>127</v>
      </c>
      <c r="F50" s="81">
        <v>136</v>
      </c>
      <c r="G50" s="81">
        <v>178</v>
      </c>
      <c r="H50" s="81">
        <v>407</v>
      </c>
      <c r="I50">
        <v>497</v>
      </c>
      <c r="J50" s="81">
        <v>492</v>
      </c>
      <c r="K50" s="41">
        <v>357</v>
      </c>
      <c r="L50" s="41">
        <v>219</v>
      </c>
      <c r="M50" s="41">
        <v>178</v>
      </c>
      <c r="N50" s="41">
        <v>153</v>
      </c>
      <c r="O50" s="62">
        <f t="shared" si="2"/>
        <v>250.58333333333334</v>
      </c>
    </row>
    <row r="51" spans="1:15" x14ac:dyDescent="0.2">
      <c r="A51" s="59" t="s">
        <v>52</v>
      </c>
      <c r="B51" s="12"/>
      <c r="C51" s="81">
        <v>475</v>
      </c>
      <c r="D51" s="81">
        <v>486</v>
      </c>
      <c r="E51" s="81">
        <v>500</v>
      </c>
      <c r="F51" s="81">
        <v>506</v>
      </c>
      <c r="G51" s="81">
        <v>513</v>
      </c>
      <c r="H51" s="81">
        <v>541</v>
      </c>
      <c r="I51">
        <v>562</v>
      </c>
      <c r="J51" s="81">
        <v>545</v>
      </c>
      <c r="K51" s="41">
        <v>530</v>
      </c>
      <c r="L51" s="41">
        <v>520</v>
      </c>
      <c r="M51" s="41">
        <v>583</v>
      </c>
      <c r="N51" s="41">
        <v>562</v>
      </c>
      <c r="O51" s="62">
        <f t="shared" si="2"/>
        <v>526.91666666666663</v>
      </c>
    </row>
    <row r="52" spans="1:15" x14ac:dyDescent="0.2">
      <c r="A52" s="63" t="s">
        <v>53</v>
      </c>
      <c r="B52" s="12"/>
      <c r="C52" s="81">
        <v>721</v>
      </c>
      <c r="D52" s="81">
        <v>685</v>
      </c>
      <c r="E52" s="81">
        <v>629</v>
      </c>
      <c r="F52" s="81">
        <v>660</v>
      </c>
      <c r="G52" s="81">
        <v>692</v>
      </c>
      <c r="H52" s="81">
        <v>689</v>
      </c>
      <c r="I52">
        <v>749</v>
      </c>
      <c r="J52" s="81">
        <v>776</v>
      </c>
      <c r="K52" s="41">
        <v>778</v>
      </c>
      <c r="L52" s="41">
        <v>750</v>
      </c>
      <c r="M52" s="41">
        <v>741</v>
      </c>
      <c r="N52" s="41">
        <v>674</v>
      </c>
      <c r="O52" s="62">
        <f t="shared" si="2"/>
        <v>712</v>
      </c>
    </row>
    <row r="53" spans="1:15" ht="13.5" thickBot="1" x14ac:dyDescent="0.25">
      <c r="A53" s="11"/>
      <c r="B53" s="12"/>
      <c r="C53" s="61"/>
      <c r="D53" s="61"/>
      <c r="E53" s="61"/>
      <c r="F53" s="61"/>
      <c r="G53" s="61" t="s">
        <v>23</v>
      </c>
      <c r="H53" s="61"/>
      <c r="I53" s="61"/>
      <c r="J53" s="61"/>
      <c r="K53" s="61"/>
      <c r="L53" s="61"/>
      <c r="M53" s="61"/>
      <c r="N53" s="61"/>
      <c r="O53" s="62">
        <f t="shared" si="2"/>
        <v>0</v>
      </c>
    </row>
    <row r="54" spans="1:15" x14ac:dyDescent="0.2">
      <c r="A54" s="7" t="s">
        <v>24</v>
      </c>
      <c r="B54" s="8"/>
      <c r="C54" s="65">
        <f>SUM(C37:C53)</f>
        <v>4382</v>
      </c>
      <c r="D54" s="65">
        <f t="shared" ref="D54:N54" si="3">SUM(D37:D53)</f>
        <v>4397</v>
      </c>
      <c r="E54" s="65">
        <f t="shared" si="3"/>
        <v>4266</v>
      </c>
      <c r="F54" s="65">
        <f t="shared" si="3"/>
        <v>4202</v>
      </c>
      <c r="G54" s="65">
        <f t="shared" si="3"/>
        <v>4102</v>
      </c>
      <c r="H54" s="65">
        <f t="shared" si="3"/>
        <v>4503</v>
      </c>
      <c r="I54" s="65">
        <f t="shared" si="3"/>
        <v>4781</v>
      </c>
      <c r="J54" s="65">
        <f t="shared" si="3"/>
        <v>4743</v>
      </c>
      <c r="K54" s="65">
        <f t="shared" si="3"/>
        <v>4503</v>
      </c>
      <c r="L54" s="65">
        <f t="shared" si="3"/>
        <v>4301</v>
      </c>
      <c r="M54" s="65">
        <f t="shared" si="3"/>
        <v>4826</v>
      </c>
      <c r="N54" s="65">
        <f t="shared" si="3"/>
        <v>4818</v>
      </c>
      <c r="O54" s="62">
        <f t="shared" si="2"/>
        <v>4485.333333333333</v>
      </c>
    </row>
    <row r="55" spans="1:15" ht="13.5" thickBot="1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72"/>
    </row>
    <row r="56" spans="1:15" x14ac:dyDescent="0.2">
      <c r="A56" s="73" t="s">
        <v>27</v>
      </c>
      <c r="B56" s="12"/>
      <c r="C56" s="74">
        <f>C54/C25</f>
        <v>0.49960095770151636</v>
      </c>
      <c r="D56" s="74">
        <f t="shared" ref="D56:N56" si="4">D54/D25</f>
        <v>0.49897866545619607</v>
      </c>
      <c r="E56" s="74">
        <f t="shared" si="4"/>
        <v>0.49976569821930644</v>
      </c>
      <c r="F56" s="74">
        <f t="shared" si="4"/>
        <v>0.48204657565676262</v>
      </c>
      <c r="G56" s="74">
        <f t="shared" si="4"/>
        <v>0.48060925600468657</v>
      </c>
      <c r="H56" s="74">
        <f t="shared" si="4"/>
        <v>0.49784411276948592</v>
      </c>
      <c r="I56" s="74">
        <f t="shared" si="4"/>
        <v>0.51309293839879799</v>
      </c>
      <c r="J56" s="74">
        <f t="shared" si="4"/>
        <v>0.5106039401442567</v>
      </c>
      <c r="K56" s="74">
        <f t="shared" si="4"/>
        <v>0.50116861435726212</v>
      </c>
      <c r="L56" s="74">
        <f t="shared" si="4"/>
        <v>0.49031007751937983</v>
      </c>
      <c r="M56" s="74">
        <f t="shared" si="4"/>
        <v>0.50166320166320166</v>
      </c>
      <c r="N56" s="74">
        <f t="shared" si="4"/>
        <v>0.49588307945656651</v>
      </c>
      <c r="O56" s="75">
        <f>O54/O25</f>
        <v>0.49783565799696622</v>
      </c>
    </row>
    <row r="57" spans="1:15" ht="13.5" thickBot="1" x14ac:dyDescent="0.25">
      <c r="A57" s="22" t="s">
        <v>28</v>
      </c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7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">
      <c r="A60" s="3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</sheetData>
  <printOptions horizontalCentered="1"/>
  <pageMargins left="0.35433070866141736" right="0.19685039370078741" top="0.98425196850393704" bottom="0.98425196850393704" header="0.98425196850393704" footer="0.98425196850393704"/>
  <pageSetup paperSize="9" scale="85" orientation="portrait" horizontalDpi="4294967292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showGridLines="0" zoomScale="70" workbookViewId="0">
      <selection activeCell="A61" sqref="A61"/>
    </sheetView>
  </sheetViews>
  <sheetFormatPr defaultRowHeight="12.75" x14ac:dyDescent="0.2"/>
  <cols>
    <col min="1" max="1" width="10.7109375" customWidth="1"/>
    <col min="2" max="2" width="13" customWidth="1"/>
    <col min="3" max="3" width="6.7109375" customWidth="1"/>
    <col min="4" max="4" width="7.28515625" customWidth="1"/>
    <col min="5" max="6" width="6.7109375" customWidth="1"/>
    <col min="7" max="7" width="7" customWidth="1"/>
    <col min="8" max="9" width="6.7109375" customWidth="1"/>
    <col min="10" max="10" width="8.140625" customWidth="1"/>
    <col min="11" max="11" width="6.7109375" customWidth="1"/>
    <col min="12" max="12" width="7.140625" customWidth="1"/>
    <col min="13" max="14" width="6.7109375" customWidth="1"/>
    <col min="15" max="15" width="11" customWidth="1"/>
  </cols>
  <sheetData>
    <row r="1" spans="1:30" x14ac:dyDescent="0.2">
      <c r="A1" s="2" t="s">
        <v>41</v>
      </c>
      <c r="B1" s="2" t="s">
        <v>57</v>
      </c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3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30" ht="13.5" thickBot="1" x14ac:dyDescent="0.25">
      <c r="A3" s="76" t="s">
        <v>32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0" x14ac:dyDescent="0.2">
      <c r="A4" s="7" t="s">
        <v>0</v>
      </c>
      <c r="B4" s="8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10" t="s">
        <v>13</v>
      </c>
    </row>
    <row r="5" spans="1:30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56"/>
      <c r="O5" s="71" t="s">
        <v>31</v>
      </c>
    </row>
    <row r="6" spans="1:30" ht="13.5" thickBot="1" x14ac:dyDescent="0.25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47" t="s">
        <v>44</v>
      </c>
    </row>
    <row r="7" spans="1:30" ht="15" x14ac:dyDescent="0.25">
      <c r="A7" s="59" t="s">
        <v>45</v>
      </c>
      <c r="B7" s="12"/>
      <c r="C7" s="79">
        <v>33</v>
      </c>
      <c r="D7" s="60">
        <v>33</v>
      </c>
      <c r="E7" s="79">
        <v>35</v>
      </c>
      <c r="F7" s="79">
        <v>33</v>
      </c>
      <c r="G7" s="79">
        <v>35</v>
      </c>
      <c r="H7" s="79">
        <v>35</v>
      </c>
      <c r="I7" s="79">
        <v>31</v>
      </c>
      <c r="J7" s="60">
        <v>40</v>
      </c>
      <c r="K7" s="81">
        <v>43</v>
      </c>
      <c r="L7" s="41">
        <v>40</v>
      </c>
      <c r="M7" s="41">
        <v>37</v>
      </c>
      <c r="N7" s="41">
        <v>39</v>
      </c>
      <c r="O7" s="62">
        <f>SUM(C7:N7)/12</f>
        <v>36.166666666666664</v>
      </c>
      <c r="Q7" s="23"/>
      <c r="R7" s="41"/>
      <c r="S7" s="78"/>
    </row>
    <row r="8" spans="1:30" ht="15" x14ac:dyDescent="0.25">
      <c r="A8" s="59" t="s">
        <v>46</v>
      </c>
      <c r="B8" s="12"/>
      <c r="C8" s="79">
        <v>21</v>
      </c>
      <c r="D8" s="79">
        <v>22</v>
      </c>
      <c r="E8" s="79">
        <v>26</v>
      </c>
      <c r="F8" s="79">
        <v>27</v>
      </c>
      <c r="G8" s="79">
        <v>26</v>
      </c>
      <c r="H8" s="79">
        <v>28</v>
      </c>
      <c r="I8" s="79">
        <v>25</v>
      </c>
      <c r="J8" s="79">
        <v>24</v>
      </c>
      <c r="K8" s="81">
        <v>27</v>
      </c>
      <c r="L8" s="41">
        <v>24</v>
      </c>
      <c r="M8" s="41">
        <v>21</v>
      </c>
      <c r="N8" s="41">
        <v>22</v>
      </c>
      <c r="O8" s="62">
        <f t="shared" ref="O8:O22" si="0">SUM(C8:N8)/12</f>
        <v>24.416666666666668</v>
      </c>
      <c r="Q8" s="23"/>
      <c r="R8" s="41"/>
      <c r="S8" s="78"/>
    </row>
    <row r="9" spans="1:30" ht="15" x14ac:dyDescent="0.25">
      <c r="A9" s="63" t="s">
        <v>18</v>
      </c>
      <c r="B9" s="12"/>
      <c r="C9" s="79">
        <v>668</v>
      </c>
      <c r="D9" s="79">
        <v>698</v>
      </c>
      <c r="E9" s="79">
        <v>705</v>
      </c>
      <c r="F9" s="79">
        <v>752</v>
      </c>
      <c r="G9" s="79">
        <v>737</v>
      </c>
      <c r="H9" s="79">
        <v>716</v>
      </c>
      <c r="I9" s="79">
        <v>734</v>
      </c>
      <c r="J9" s="79">
        <v>716</v>
      </c>
      <c r="K9" s="81">
        <v>735</v>
      </c>
      <c r="L9" s="41">
        <v>781</v>
      </c>
      <c r="M9" s="41">
        <v>765</v>
      </c>
      <c r="N9" s="41">
        <v>744</v>
      </c>
      <c r="O9" s="62">
        <f t="shared" si="0"/>
        <v>729.25</v>
      </c>
      <c r="Q9" s="23"/>
      <c r="R9" s="41"/>
      <c r="S9" s="78"/>
    </row>
    <row r="10" spans="1:30" ht="15" x14ac:dyDescent="0.25">
      <c r="A10" s="63" t="s">
        <v>19</v>
      </c>
      <c r="B10" s="12"/>
      <c r="C10" s="79">
        <v>1</v>
      </c>
      <c r="D10" s="79">
        <v>0</v>
      </c>
      <c r="E10" s="86">
        <v>0</v>
      </c>
      <c r="F10" s="79">
        <v>0</v>
      </c>
      <c r="G10" s="79">
        <v>0</v>
      </c>
      <c r="H10" s="79">
        <v>0</v>
      </c>
      <c r="I10" s="79">
        <v>1</v>
      </c>
      <c r="J10" s="79">
        <v>1</v>
      </c>
      <c r="K10" s="81">
        <v>2</v>
      </c>
      <c r="L10" s="41">
        <v>4</v>
      </c>
      <c r="M10" s="41">
        <v>2</v>
      </c>
      <c r="N10" s="41">
        <v>4</v>
      </c>
      <c r="O10" s="62">
        <f t="shared" si="0"/>
        <v>1.25</v>
      </c>
      <c r="Q10" s="83"/>
      <c r="R10" s="41"/>
      <c r="S10" s="78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</row>
    <row r="11" spans="1:30" ht="15" x14ac:dyDescent="0.25">
      <c r="A11" s="48" t="s">
        <v>47</v>
      </c>
      <c r="B11" s="12"/>
      <c r="C11" s="79">
        <v>32</v>
      </c>
      <c r="D11" s="79">
        <v>33</v>
      </c>
      <c r="E11" s="79">
        <v>28</v>
      </c>
      <c r="F11" s="79">
        <v>29</v>
      </c>
      <c r="G11" s="79">
        <v>24</v>
      </c>
      <c r="H11" s="79">
        <v>29</v>
      </c>
      <c r="I11" s="79">
        <v>30</v>
      </c>
      <c r="J11" s="79">
        <v>27</v>
      </c>
      <c r="K11" s="81">
        <v>26</v>
      </c>
      <c r="L11" s="41">
        <v>29</v>
      </c>
      <c r="M11" s="41">
        <v>30</v>
      </c>
      <c r="N11" s="41">
        <v>30</v>
      </c>
      <c r="O11" s="62">
        <f t="shared" si="0"/>
        <v>28.916666666666668</v>
      </c>
      <c r="Q11" s="23"/>
      <c r="R11" s="41"/>
      <c r="S11" s="78"/>
    </row>
    <row r="12" spans="1:30" ht="15" x14ac:dyDescent="0.25">
      <c r="A12" s="48" t="s">
        <v>33</v>
      </c>
      <c r="B12" s="12"/>
      <c r="C12" s="79">
        <v>1015</v>
      </c>
      <c r="D12" s="60">
        <v>1092</v>
      </c>
      <c r="E12" s="79">
        <v>1147</v>
      </c>
      <c r="F12" s="79">
        <v>1152</v>
      </c>
      <c r="G12" s="79">
        <v>1145</v>
      </c>
      <c r="H12" s="79">
        <v>1125</v>
      </c>
      <c r="I12" s="79">
        <v>1138</v>
      </c>
      <c r="J12" s="79">
        <v>1071</v>
      </c>
      <c r="K12" s="81">
        <v>1109</v>
      </c>
      <c r="L12" s="60">
        <v>1140</v>
      </c>
      <c r="M12" s="41">
        <v>1154</v>
      </c>
      <c r="N12" s="41">
        <v>1140</v>
      </c>
      <c r="O12" s="62">
        <f t="shared" si="0"/>
        <v>1119</v>
      </c>
      <c r="Q12" s="23"/>
      <c r="R12" s="41"/>
      <c r="S12" s="78"/>
    </row>
    <row r="13" spans="1:30" ht="15" x14ac:dyDescent="0.25">
      <c r="A13" s="63" t="s">
        <v>29</v>
      </c>
      <c r="B13" s="12"/>
      <c r="C13" s="79">
        <v>1187</v>
      </c>
      <c r="D13" s="79">
        <v>1227</v>
      </c>
      <c r="E13" s="79">
        <v>1245</v>
      </c>
      <c r="F13" s="79">
        <v>1248</v>
      </c>
      <c r="G13" s="79">
        <v>1265</v>
      </c>
      <c r="H13" s="79">
        <v>1189</v>
      </c>
      <c r="I13" s="79">
        <v>1244</v>
      </c>
      <c r="J13" s="79">
        <v>1165</v>
      </c>
      <c r="K13" s="81">
        <v>1249</v>
      </c>
      <c r="L13" s="60">
        <v>1287</v>
      </c>
      <c r="M13" s="41">
        <v>1333</v>
      </c>
      <c r="N13" s="41">
        <v>1357</v>
      </c>
      <c r="O13" s="62">
        <f t="shared" si="0"/>
        <v>1249.6666666666667</v>
      </c>
      <c r="Q13" s="23"/>
      <c r="R13" s="41"/>
      <c r="S13" s="78"/>
    </row>
    <row r="14" spans="1:30" ht="15" x14ac:dyDescent="0.25">
      <c r="A14" s="63" t="s">
        <v>20</v>
      </c>
      <c r="B14" s="12"/>
      <c r="C14" s="79">
        <v>496</v>
      </c>
      <c r="D14" s="79">
        <v>493</v>
      </c>
      <c r="E14" s="79">
        <v>460</v>
      </c>
      <c r="F14" s="79">
        <v>371</v>
      </c>
      <c r="G14" s="79">
        <v>293</v>
      </c>
      <c r="H14" s="79">
        <v>259</v>
      </c>
      <c r="I14" s="79">
        <v>255</v>
      </c>
      <c r="J14" s="79">
        <v>232</v>
      </c>
      <c r="K14" s="81">
        <v>244</v>
      </c>
      <c r="L14" s="60">
        <v>277</v>
      </c>
      <c r="M14" s="41">
        <v>449</v>
      </c>
      <c r="N14" s="41">
        <v>455</v>
      </c>
      <c r="O14" s="62">
        <f t="shared" si="0"/>
        <v>357</v>
      </c>
      <c r="Q14" s="23"/>
      <c r="R14" s="41"/>
      <c r="S14" s="78"/>
    </row>
    <row r="15" spans="1:30" ht="15" x14ac:dyDescent="0.25">
      <c r="A15" s="48" t="s">
        <v>30</v>
      </c>
      <c r="B15" s="12"/>
      <c r="C15" s="79">
        <v>1216</v>
      </c>
      <c r="D15" s="79">
        <v>1214</v>
      </c>
      <c r="E15" s="79">
        <v>1150</v>
      </c>
      <c r="F15" s="79">
        <v>860</v>
      </c>
      <c r="G15" s="79">
        <v>659</v>
      </c>
      <c r="H15" s="79">
        <v>611</v>
      </c>
      <c r="I15" s="79">
        <v>622</v>
      </c>
      <c r="J15" s="79">
        <v>585</v>
      </c>
      <c r="K15" s="81">
        <v>646</v>
      </c>
      <c r="L15" s="60">
        <v>706</v>
      </c>
      <c r="M15" s="41">
        <v>1223</v>
      </c>
      <c r="N15" s="41">
        <v>1391</v>
      </c>
      <c r="O15" s="62">
        <f t="shared" si="0"/>
        <v>906.91666666666663</v>
      </c>
      <c r="Q15" s="23"/>
      <c r="R15" s="41"/>
      <c r="S15" s="78"/>
    </row>
    <row r="16" spans="1:30" ht="15" x14ac:dyDescent="0.25">
      <c r="A16" s="48" t="s">
        <v>48</v>
      </c>
      <c r="B16" s="12"/>
      <c r="C16" s="79">
        <v>70</v>
      </c>
      <c r="D16" s="79">
        <v>67</v>
      </c>
      <c r="E16" s="79">
        <v>65</v>
      </c>
      <c r="F16" s="79">
        <v>60</v>
      </c>
      <c r="G16" s="79">
        <v>60</v>
      </c>
      <c r="H16" s="79">
        <v>57</v>
      </c>
      <c r="I16" s="79">
        <v>64</v>
      </c>
      <c r="J16" s="79">
        <v>60</v>
      </c>
      <c r="K16" s="81">
        <v>68</v>
      </c>
      <c r="L16" s="60">
        <v>58</v>
      </c>
      <c r="M16" s="41">
        <v>55</v>
      </c>
      <c r="N16" s="41">
        <v>58</v>
      </c>
      <c r="O16" s="62">
        <f t="shared" si="0"/>
        <v>61.833333333333336</v>
      </c>
      <c r="Q16" s="23"/>
      <c r="R16" s="41"/>
      <c r="S16" s="78"/>
    </row>
    <row r="17" spans="1:19" ht="15" x14ac:dyDescent="0.25">
      <c r="A17" s="59" t="s">
        <v>21</v>
      </c>
      <c r="B17" s="12"/>
      <c r="C17" s="79">
        <v>48</v>
      </c>
      <c r="D17" s="79">
        <v>46</v>
      </c>
      <c r="E17" s="79">
        <v>51</v>
      </c>
      <c r="F17" s="79">
        <v>49</v>
      </c>
      <c r="G17" s="79">
        <v>52</v>
      </c>
      <c r="H17" s="79">
        <v>54</v>
      </c>
      <c r="I17" s="79">
        <v>62</v>
      </c>
      <c r="J17" s="79">
        <v>66</v>
      </c>
      <c r="K17" s="81">
        <v>75</v>
      </c>
      <c r="L17" s="60">
        <v>72</v>
      </c>
      <c r="M17" s="41">
        <v>76</v>
      </c>
      <c r="N17" s="41">
        <v>81</v>
      </c>
      <c r="O17" s="62">
        <f t="shared" si="0"/>
        <v>61</v>
      </c>
      <c r="Q17" s="23"/>
      <c r="R17" s="41"/>
      <c r="S17" s="78"/>
    </row>
    <row r="18" spans="1:19" ht="15" x14ac:dyDescent="0.25">
      <c r="A18" s="59" t="s">
        <v>49</v>
      </c>
      <c r="B18" s="12"/>
      <c r="C18" s="79">
        <v>37</v>
      </c>
      <c r="D18" s="79">
        <v>38</v>
      </c>
      <c r="E18" s="79">
        <v>41</v>
      </c>
      <c r="F18" s="79">
        <v>39</v>
      </c>
      <c r="G18" s="79">
        <v>36</v>
      </c>
      <c r="H18" s="79">
        <v>38</v>
      </c>
      <c r="I18" s="79">
        <v>34</v>
      </c>
      <c r="J18" s="79">
        <v>33</v>
      </c>
      <c r="K18" s="81">
        <v>33</v>
      </c>
      <c r="L18" s="41">
        <v>38</v>
      </c>
      <c r="M18" s="41">
        <v>43</v>
      </c>
      <c r="N18" s="41">
        <v>46</v>
      </c>
      <c r="O18" s="62">
        <f t="shared" si="0"/>
        <v>38</v>
      </c>
      <c r="Q18" s="44"/>
      <c r="R18" s="41"/>
      <c r="S18" s="78"/>
    </row>
    <row r="19" spans="1:19" ht="15" x14ac:dyDescent="0.25">
      <c r="A19" s="59" t="s">
        <v>50</v>
      </c>
      <c r="B19" s="12"/>
      <c r="C19" s="79">
        <v>657</v>
      </c>
      <c r="D19" s="79">
        <v>632</v>
      </c>
      <c r="E19" s="79">
        <v>594</v>
      </c>
      <c r="F19" s="79">
        <v>583</v>
      </c>
      <c r="G19" s="79">
        <v>532</v>
      </c>
      <c r="H19" s="79">
        <v>708</v>
      </c>
      <c r="I19" s="79">
        <v>842</v>
      </c>
      <c r="J19" s="79">
        <v>780</v>
      </c>
      <c r="K19" s="81">
        <v>550</v>
      </c>
      <c r="L19" s="41">
        <v>498</v>
      </c>
      <c r="M19" s="41">
        <v>520</v>
      </c>
      <c r="N19" s="41">
        <v>733</v>
      </c>
      <c r="O19" s="62">
        <f t="shared" si="0"/>
        <v>635.75</v>
      </c>
      <c r="Q19" s="44"/>
      <c r="R19" s="41"/>
      <c r="S19" s="78"/>
    </row>
    <row r="20" spans="1:19" ht="15" x14ac:dyDescent="0.25">
      <c r="A20" s="59" t="s">
        <v>51</v>
      </c>
      <c r="B20" s="12"/>
      <c r="C20" s="79">
        <v>144</v>
      </c>
      <c r="D20" s="79">
        <v>145</v>
      </c>
      <c r="E20" s="79">
        <v>135</v>
      </c>
      <c r="F20" s="79">
        <v>141</v>
      </c>
      <c r="G20" s="79">
        <v>160</v>
      </c>
      <c r="H20" s="79">
        <v>295</v>
      </c>
      <c r="I20" s="79">
        <v>411</v>
      </c>
      <c r="J20" s="79">
        <v>342</v>
      </c>
      <c r="K20" s="81">
        <v>207</v>
      </c>
      <c r="L20" s="41">
        <v>188</v>
      </c>
      <c r="M20" s="41">
        <v>190</v>
      </c>
      <c r="N20" s="41">
        <v>210</v>
      </c>
      <c r="O20" s="62">
        <f t="shared" si="0"/>
        <v>214</v>
      </c>
      <c r="P20" s="44"/>
      <c r="Q20" s="44"/>
      <c r="R20" s="41"/>
      <c r="S20" s="78"/>
    </row>
    <row r="21" spans="1:19" ht="15" x14ac:dyDescent="0.25">
      <c r="A21" s="59" t="s">
        <v>52</v>
      </c>
      <c r="B21" s="12"/>
      <c r="C21" s="79">
        <v>592</v>
      </c>
      <c r="D21" s="79">
        <v>611</v>
      </c>
      <c r="E21" s="79">
        <v>590</v>
      </c>
      <c r="F21" s="79">
        <v>584</v>
      </c>
      <c r="G21" s="79">
        <v>590</v>
      </c>
      <c r="H21" s="79">
        <v>584</v>
      </c>
      <c r="I21" s="79">
        <v>600</v>
      </c>
      <c r="J21" s="79">
        <v>565</v>
      </c>
      <c r="K21" s="81">
        <v>596</v>
      </c>
      <c r="L21" s="41">
        <v>605</v>
      </c>
      <c r="M21" s="41">
        <v>665</v>
      </c>
      <c r="N21" s="41">
        <v>660</v>
      </c>
      <c r="O21" s="62">
        <f t="shared" si="0"/>
        <v>603.5</v>
      </c>
      <c r="Q21" s="44"/>
      <c r="R21" s="61"/>
      <c r="S21" s="78"/>
    </row>
    <row r="22" spans="1:19" ht="15" x14ac:dyDescent="0.25">
      <c r="A22" s="63" t="s">
        <v>53</v>
      </c>
      <c r="B22" s="12"/>
      <c r="C22" s="79">
        <v>1105</v>
      </c>
      <c r="D22" s="79">
        <v>1068</v>
      </c>
      <c r="E22" s="79">
        <v>1023</v>
      </c>
      <c r="F22" s="79">
        <v>996</v>
      </c>
      <c r="G22" s="79">
        <v>1037</v>
      </c>
      <c r="H22" s="79">
        <v>927</v>
      </c>
      <c r="I22" s="79">
        <v>1026</v>
      </c>
      <c r="J22" s="79">
        <v>951</v>
      </c>
      <c r="K22" s="81">
        <v>1044</v>
      </c>
      <c r="L22" s="41">
        <v>1061</v>
      </c>
      <c r="M22" s="41">
        <v>1074</v>
      </c>
      <c r="N22" s="41">
        <v>1022</v>
      </c>
      <c r="O22" s="62">
        <f t="shared" si="0"/>
        <v>1027.8333333333333</v>
      </c>
      <c r="Q22" s="44"/>
      <c r="R22" s="61"/>
      <c r="S22" s="78"/>
    </row>
    <row r="23" spans="1:19" ht="13.5" thickBot="1" x14ac:dyDescent="0.25">
      <c r="A23" s="63"/>
      <c r="B23" s="12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  <c r="Q23" s="54"/>
    </row>
    <row r="24" spans="1:19" x14ac:dyDescent="0.2">
      <c r="A24" s="64"/>
      <c r="B24" s="8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</row>
    <row r="25" spans="1:19" x14ac:dyDescent="0.2">
      <c r="A25" s="11" t="s">
        <v>24</v>
      </c>
      <c r="B25" s="12"/>
      <c r="C25" s="61">
        <f>SUM(C7:C22)</f>
        <v>7322</v>
      </c>
      <c r="D25" s="61">
        <f t="shared" ref="D25:N25" si="1">SUM(D7:D22)</f>
        <v>7419</v>
      </c>
      <c r="E25" s="61">
        <f t="shared" si="1"/>
        <v>7295</v>
      </c>
      <c r="F25" s="61">
        <f t="shared" si="1"/>
        <v>6924</v>
      </c>
      <c r="G25" s="61">
        <f t="shared" si="1"/>
        <v>6651</v>
      </c>
      <c r="H25" s="61">
        <f t="shared" si="1"/>
        <v>6655</v>
      </c>
      <c r="I25" s="61">
        <f t="shared" si="1"/>
        <v>7119</v>
      </c>
      <c r="J25" s="61">
        <f t="shared" si="1"/>
        <v>6658</v>
      </c>
      <c r="K25" s="61">
        <f t="shared" si="1"/>
        <v>6654</v>
      </c>
      <c r="L25" s="61">
        <f t="shared" si="1"/>
        <v>6808</v>
      </c>
      <c r="M25" s="61">
        <f t="shared" si="1"/>
        <v>7637</v>
      </c>
      <c r="N25" s="61">
        <f t="shared" si="1"/>
        <v>7992</v>
      </c>
      <c r="O25" s="62">
        <f>SUM(C25:N25)/12</f>
        <v>7094.5</v>
      </c>
    </row>
    <row r="26" spans="1:19" ht="13.5" thickBot="1" x14ac:dyDescent="0.25">
      <c r="A26" s="57"/>
      <c r="B26" s="58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8"/>
    </row>
    <row r="27" spans="1:19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6"/>
      <c r="Q28" s="6"/>
    </row>
    <row r="29" spans="1:1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9" x14ac:dyDescent="0.2">
      <c r="A31" s="69" t="s">
        <v>55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9" x14ac:dyDescent="0.2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31" ht="13.5" thickBo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1:31" x14ac:dyDescent="0.2">
      <c r="A34" s="7" t="s">
        <v>0</v>
      </c>
      <c r="B34" s="8"/>
      <c r="C34" s="28" t="s">
        <v>1</v>
      </c>
      <c r="D34" s="28" t="s">
        <v>2</v>
      </c>
      <c r="E34" s="28" t="s">
        <v>3</v>
      </c>
      <c r="F34" s="28" t="s">
        <v>4</v>
      </c>
      <c r="G34" s="28" t="s">
        <v>5</v>
      </c>
      <c r="H34" s="28" t="s">
        <v>6</v>
      </c>
      <c r="I34" s="28" t="s">
        <v>7</v>
      </c>
      <c r="J34" s="28" t="s">
        <v>8</v>
      </c>
      <c r="K34" s="28" t="s">
        <v>9</v>
      </c>
      <c r="L34" s="28" t="s">
        <v>10</v>
      </c>
      <c r="M34" s="28" t="s">
        <v>11</v>
      </c>
      <c r="N34" s="28" t="s">
        <v>12</v>
      </c>
      <c r="O34" s="10" t="s">
        <v>13</v>
      </c>
    </row>
    <row r="35" spans="1:31" x14ac:dyDescent="0.2">
      <c r="A35" s="11" t="s">
        <v>14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71" t="s">
        <v>31</v>
      </c>
    </row>
    <row r="36" spans="1:31" ht="15.75" thickBot="1" x14ac:dyDescent="0.3">
      <c r="A36" s="57"/>
      <c r="B36" s="58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47" t="s">
        <v>44</v>
      </c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</row>
    <row r="37" spans="1:31" x14ac:dyDescent="0.2">
      <c r="A37" s="59" t="s">
        <v>45</v>
      </c>
      <c r="B37" s="12"/>
      <c r="C37" s="81">
        <v>20</v>
      </c>
      <c r="D37" s="81">
        <v>20</v>
      </c>
      <c r="E37" s="81">
        <v>23</v>
      </c>
      <c r="F37" s="81">
        <v>20</v>
      </c>
      <c r="G37" s="81">
        <v>21</v>
      </c>
      <c r="H37" s="81">
        <v>18</v>
      </c>
      <c r="I37">
        <v>17</v>
      </c>
      <c r="J37" s="81">
        <v>24</v>
      </c>
      <c r="K37" s="41">
        <v>28</v>
      </c>
      <c r="L37" s="41">
        <v>23</v>
      </c>
      <c r="M37" s="41">
        <v>23</v>
      </c>
      <c r="N37" s="41">
        <v>26</v>
      </c>
      <c r="O37" s="62">
        <f>SUM(C37:N37)/12</f>
        <v>21.916666666666668</v>
      </c>
      <c r="R37" s="41"/>
    </row>
    <row r="38" spans="1:31" x14ac:dyDescent="0.2">
      <c r="A38" s="59" t="s">
        <v>46</v>
      </c>
      <c r="B38" s="12"/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>
        <v>0</v>
      </c>
      <c r="J38" s="81">
        <v>1</v>
      </c>
      <c r="K38" s="41">
        <v>2</v>
      </c>
      <c r="L38" s="41">
        <v>2</v>
      </c>
      <c r="M38" s="41">
        <v>2</v>
      </c>
      <c r="N38" s="41">
        <v>2</v>
      </c>
      <c r="O38" s="62">
        <f t="shared" ref="O38:O52" si="2">SUM(C38:N38)/12</f>
        <v>0.75</v>
      </c>
      <c r="R38" s="41"/>
    </row>
    <row r="39" spans="1:31" x14ac:dyDescent="0.2">
      <c r="A39" s="63" t="s">
        <v>18</v>
      </c>
      <c r="B39" s="12"/>
      <c r="C39" s="81">
        <v>284</v>
      </c>
      <c r="D39" s="81">
        <v>295</v>
      </c>
      <c r="E39" s="81">
        <v>296</v>
      </c>
      <c r="F39" s="81">
        <v>289</v>
      </c>
      <c r="G39" s="81">
        <v>289</v>
      </c>
      <c r="H39" s="81">
        <v>267</v>
      </c>
      <c r="I39">
        <v>281</v>
      </c>
      <c r="J39" s="81">
        <v>268</v>
      </c>
      <c r="K39" s="41">
        <v>285</v>
      </c>
      <c r="L39" s="41">
        <v>294</v>
      </c>
      <c r="M39" s="41">
        <v>307</v>
      </c>
      <c r="N39" s="41">
        <v>308</v>
      </c>
      <c r="O39" s="62">
        <f t="shared" si="2"/>
        <v>288.58333333333331</v>
      </c>
      <c r="R39" s="41"/>
    </row>
    <row r="40" spans="1:31" x14ac:dyDescent="0.2">
      <c r="A40" s="63" t="s">
        <v>19</v>
      </c>
      <c r="B40" s="12"/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>
        <v>0</v>
      </c>
      <c r="J40" s="81">
        <v>0</v>
      </c>
      <c r="K40" s="41">
        <v>0</v>
      </c>
      <c r="L40" s="41">
        <v>0</v>
      </c>
      <c r="M40" s="85">
        <v>0</v>
      </c>
      <c r="N40" s="41">
        <v>0</v>
      </c>
      <c r="O40" s="62">
        <f t="shared" si="2"/>
        <v>0</v>
      </c>
      <c r="R40" s="41"/>
    </row>
    <row r="41" spans="1:31" x14ac:dyDescent="0.2">
      <c r="A41" s="48" t="s">
        <v>47</v>
      </c>
      <c r="B41" s="12"/>
      <c r="C41" s="81">
        <v>4</v>
      </c>
      <c r="D41" s="81">
        <v>5</v>
      </c>
      <c r="E41" s="81">
        <v>6</v>
      </c>
      <c r="F41" s="81">
        <v>9</v>
      </c>
      <c r="G41" s="81">
        <v>8</v>
      </c>
      <c r="H41" s="81">
        <v>9</v>
      </c>
      <c r="I41">
        <v>8</v>
      </c>
      <c r="J41" s="81">
        <v>8</v>
      </c>
      <c r="K41" s="41">
        <v>7</v>
      </c>
      <c r="L41" s="41">
        <v>9</v>
      </c>
      <c r="M41" s="41">
        <v>9</v>
      </c>
      <c r="N41" s="41">
        <v>9</v>
      </c>
      <c r="O41" s="62">
        <f t="shared" si="2"/>
        <v>7.583333333333333</v>
      </c>
      <c r="R41" s="41"/>
    </row>
    <row r="42" spans="1:31" x14ac:dyDescent="0.2">
      <c r="A42" s="48" t="s">
        <v>33</v>
      </c>
      <c r="B42" s="12"/>
      <c r="C42" s="81">
        <v>82</v>
      </c>
      <c r="D42" s="81">
        <v>85</v>
      </c>
      <c r="E42" s="81">
        <v>95</v>
      </c>
      <c r="F42" s="81">
        <v>100</v>
      </c>
      <c r="G42" s="81">
        <v>95</v>
      </c>
      <c r="H42" s="81">
        <v>101</v>
      </c>
      <c r="I42">
        <v>112</v>
      </c>
      <c r="J42" s="81">
        <v>113</v>
      </c>
      <c r="K42" s="41">
        <v>106</v>
      </c>
      <c r="L42" s="41">
        <v>109</v>
      </c>
      <c r="M42" s="41">
        <v>110</v>
      </c>
      <c r="N42" s="41">
        <v>114</v>
      </c>
      <c r="O42" s="62">
        <f t="shared" si="2"/>
        <v>101.83333333333333</v>
      </c>
      <c r="R42" s="41"/>
    </row>
    <row r="43" spans="1:31" x14ac:dyDescent="0.2">
      <c r="A43" s="63" t="s">
        <v>29</v>
      </c>
      <c r="B43" s="12"/>
      <c r="C43" s="81">
        <v>720</v>
      </c>
      <c r="D43" s="81">
        <v>761</v>
      </c>
      <c r="E43" s="81">
        <v>770</v>
      </c>
      <c r="F43" s="81">
        <v>767</v>
      </c>
      <c r="G43" s="81">
        <v>753</v>
      </c>
      <c r="H43" s="81">
        <v>725</v>
      </c>
      <c r="I43">
        <v>772</v>
      </c>
      <c r="J43" s="81">
        <v>715</v>
      </c>
      <c r="K43" s="41">
        <v>767</v>
      </c>
      <c r="L43" s="41">
        <v>775</v>
      </c>
      <c r="M43" s="41">
        <v>807</v>
      </c>
      <c r="N43" s="41">
        <v>827</v>
      </c>
      <c r="O43" s="62">
        <f t="shared" si="2"/>
        <v>763.25</v>
      </c>
      <c r="R43" s="41"/>
    </row>
    <row r="44" spans="1:31" x14ac:dyDescent="0.2">
      <c r="A44" s="63" t="s">
        <v>20</v>
      </c>
      <c r="B44" s="12"/>
      <c r="C44" s="81">
        <v>164</v>
      </c>
      <c r="D44" s="81">
        <v>153</v>
      </c>
      <c r="E44" s="81">
        <v>146</v>
      </c>
      <c r="F44" s="81">
        <v>128</v>
      </c>
      <c r="G44" s="81">
        <v>99</v>
      </c>
      <c r="H44" s="81">
        <v>98</v>
      </c>
      <c r="I44">
        <v>91</v>
      </c>
      <c r="J44" s="81">
        <v>86</v>
      </c>
      <c r="K44" s="41">
        <v>89</v>
      </c>
      <c r="L44" s="41">
        <v>98</v>
      </c>
      <c r="M44" s="41">
        <v>149</v>
      </c>
      <c r="N44" s="41">
        <v>147</v>
      </c>
      <c r="O44" s="62">
        <f t="shared" si="2"/>
        <v>120.66666666666667</v>
      </c>
      <c r="R44" s="41"/>
    </row>
    <row r="45" spans="1:31" x14ac:dyDescent="0.2">
      <c r="A45" s="48" t="s">
        <v>30</v>
      </c>
      <c r="B45" s="12"/>
      <c r="C45" s="81">
        <v>834</v>
      </c>
      <c r="D45" s="81">
        <v>825</v>
      </c>
      <c r="E45" s="81">
        <v>786</v>
      </c>
      <c r="F45" s="81">
        <v>571</v>
      </c>
      <c r="G45" s="81">
        <v>441</v>
      </c>
      <c r="H45" s="81">
        <v>414</v>
      </c>
      <c r="I45">
        <v>417</v>
      </c>
      <c r="J45" s="81">
        <v>374</v>
      </c>
      <c r="K45" s="41">
        <v>406</v>
      </c>
      <c r="L45" s="41">
        <v>453</v>
      </c>
      <c r="M45" s="41">
        <v>797</v>
      </c>
      <c r="N45" s="41">
        <v>926</v>
      </c>
      <c r="O45" s="62">
        <f t="shared" si="2"/>
        <v>603.66666666666663</v>
      </c>
      <c r="R45" s="41"/>
    </row>
    <row r="46" spans="1:31" x14ac:dyDescent="0.2">
      <c r="A46" s="48" t="s">
        <v>48</v>
      </c>
      <c r="B46" s="12"/>
      <c r="C46" s="81">
        <v>40</v>
      </c>
      <c r="D46" s="81">
        <v>39</v>
      </c>
      <c r="E46" s="81">
        <v>36</v>
      </c>
      <c r="F46" s="81">
        <v>35</v>
      </c>
      <c r="G46" s="81">
        <v>36</v>
      </c>
      <c r="H46" s="81">
        <v>32</v>
      </c>
      <c r="I46">
        <v>36</v>
      </c>
      <c r="J46" s="81">
        <v>32</v>
      </c>
      <c r="K46" s="41">
        <v>37</v>
      </c>
      <c r="L46" s="41">
        <v>35</v>
      </c>
      <c r="M46" s="41">
        <v>32</v>
      </c>
      <c r="N46" s="41">
        <v>35</v>
      </c>
      <c r="O46" s="62">
        <f t="shared" si="2"/>
        <v>35.416666666666664</v>
      </c>
      <c r="R46" s="41"/>
    </row>
    <row r="47" spans="1:31" x14ac:dyDescent="0.2">
      <c r="A47" s="59" t="s">
        <v>21</v>
      </c>
      <c r="B47" s="12"/>
      <c r="C47" s="81">
        <v>28</v>
      </c>
      <c r="D47" s="81">
        <v>30</v>
      </c>
      <c r="E47" s="81">
        <v>34</v>
      </c>
      <c r="F47" s="81">
        <v>32</v>
      </c>
      <c r="G47" s="81">
        <v>34</v>
      </c>
      <c r="H47" s="81">
        <v>32</v>
      </c>
      <c r="I47">
        <v>36</v>
      </c>
      <c r="J47" s="81">
        <v>35</v>
      </c>
      <c r="K47" s="41">
        <v>37</v>
      </c>
      <c r="L47" s="41">
        <v>36</v>
      </c>
      <c r="M47" s="41">
        <v>36</v>
      </c>
      <c r="N47" s="41">
        <v>38</v>
      </c>
      <c r="O47" s="62">
        <f t="shared" si="2"/>
        <v>34</v>
      </c>
      <c r="R47" s="41"/>
    </row>
    <row r="48" spans="1:31" x14ac:dyDescent="0.2">
      <c r="A48" s="59" t="s">
        <v>49</v>
      </c>
      <c r="B48" s="12"/>
      <c r="C48" s="81">
        <v>26</v>
      </c>
      <c r="D48" s="81">
        <v>29</v>
      </c>
      <c r="E48" s="81">
        <v>29</v>
      </c>
      <c r="F48" s="81">
        <v>27</v>
      </c>
      <c r="G48" s="81">
        <v>26</v>
      </c>
      <c r="H48" s="81">
        <v>27</v>
      </c>
      <c r="I48">
        <v>25</v>
      </c>
      <c r="J48" s="81">
        <v>25</v>
      </c>
      <c r="K48" s="41">
        <v>25</v>
      </c>
      <c r="L48" s="41">
        <v>30</v>
      </c>
      <c r="M48" s="41">
        <v>33</v>
      </c>
      <c r="N48" s="41">
        <v>35</v>
      </c>
      <c r="O48" s="62">
        <f t="shared" si="2"/>
        <v>28.083333333333332</v>
      </c>
      <c r="R48" s="41"/>
    </row>
    <row r="49" spans="1:18" x14ac:dyDescent="0.2">
      <c r="A49" s="59" t="s">
        <v>50</v>
      </c>
      <c r="B49" s="12"/>
      <c r="C49" s="81">
        <v>313</v>
      </c>
      <c r="D49" s="81">
        <v>303</v>
      </c>
      <c r="E49" s="81">
        <v>293</v>
      </c>
      <c r="F49" s="81">
        <v>298</v>
      </c>
      <c r="G49" s="81">
        <v>325</v>
      </c>
      <c r="H49" s="81">
        <v>508</v>
      </c>
      <c r="I49">
        <v>610</v>
      </c>
      <c r="J49" s="81">
        <v>529</v>
      </c>
      <c r="K49" s="41">
        <v>336</v>
      </c>
      <c r="L49" s="41">
        <v>277</v>
      </c>
      <c r="M49" s="41">
        <v>277</v>
      </c>
      <c r="N49" s="41">
        <v>355</v>
      </c>
      <c r="O49" s="62">
        <f t="shared" si="2"/>
        <v>368.66666666666669</v>
      </c>
      <c r="R49" s="41"/>
    </row>
    <row r="50" spans="1:18" x14ac:dyDescent="0.2">
      <c r="A50" s="59" t="s">
        <v>51</v>
      </c>
      <c r="B50" s="12"/>
      <c r="C50" s="81">
        <v>99</v>
      </c>
      <c r="D50" s="81">
        <v>93</v>
      </c>
      <c r="E50" s="81">
        <v>82</v>
      </c>
      <c r="F50" s="81">
        <v>96</v>
      </c>
      <c r="G50" s="81">
        <v>109</v>
      </c>
      <c r="H50" s="81">
        <v>212</v>
      </c>
      <c r="I50">
        <v>312</v>
      </c>
      <c r="J50" s="81">
        <v>256</v>
      </c>
      <c r="K50" s="41">
        <v>138</v>
      </c>
      <c r="L50" s="41">
        <v>113</v>
      </c>
      <c r="M50" s="41">
        <v>118</v>
      </c>
      <c r="N50" s="41">
        <v>131</v>
      </c>
      <c r="O50" s="62">
        <f t="shared" si="2"/>
        <v>146.58333333333334</v>
      </c>
      <c r="R50" s="41"/>
    </row>
    <row r="51" spans="1:18" x14ac:dyDescent="0.2">
      <c r="A51" s="59" t="s">
        <v>52</v>
      </c>
      <c r="B51" s="12"/>
      <c r="C51" s="81">
        <v>401</v>
      </c>
      <c r="D51" s="81">
        <v>410</v>
      </c>
      <c r="E51" s="81">
        <v>400</v>
      </c>
      <c r="F51" s="81">
        <v>390</v>
      </c>
      <c r="G51" s="81">
        <v>401</v>
      </c>
      <c r="H51" s="81">
        <v>405</v>
      </c>
      <c r="I51">
        <v>425</v>
      </c>
      <c r="J51" s="81">
        <v>396</v>
      </c>
      <c r="K51" s="41">
        <v>407</v>
      </c>
      <c r="L51" s="41">
        <v>404</v>
      </c>
      <c r="M51" s="41">
        <v>439</v>
      </c>
      <c r="N51" s="41">
        <v>434</v>
      </c>
      <c r="O51" s="62">
        <f t="shared" si="2"/>
        <v>409.33333333333331</v>
      </c>
      <c r="R51" s="61"/>
    </row>
    <row r="52" spans="1:18" x14ac:dyDescent="0.2">
      <c r="A52" s="63" t="s">
        <v>53</v>
      </c>
      <c r="B52" s="12"/>
      <c r="C52" s="81">
        <v>582</v>
      </c>
      <c r="D52" s="81">
        <v>580</v>
      </c>
      <c r="E52" s="81">
        <v>551</v>
      </c>
      <c r="F52" s="81">
        <v>548</v>
      </c>
      <c r="G52" s="81">
        <v>588</v>
      </c>
      <c r="H52" s="81">
        <v>533</v>
      </c>
      <c r="I52">
        <v>606</v>
      </c>
      <c r="J52" s="81">
        <v>582</v>
      </c>
      <c r="K52" s="41">
        <v>635</v>
      </c>
      <c r="L52" s="41">
        <v>643</v>
      </c>
      <c r="M52" s="41">
        <v>652</v>
      </c>
      <c r="N52" s="41">
        <v>614</v>
      </c>
      <c r="O52" s="62">
        <f t="shared" si="2"/>
        <v>592.83333333333337</v>
      </c>
      <c r="R52" s="61"/>
    </row>
    <row r="53" spans="1:18" ht="13.5" thickBot="1" x14ac:dyDescent="0.25">
      <c r="A53" s="11"/>
      <c r="B53" s="12"/>
      <c r="C53" s="61"/>
      <c r="D53" s="61"/>
      <c r="E53" s="61"/>
      <c r="F53" s="61"/>
      <c r="G53" s="61" t="s">
        <v>23</v>
      </c>
      <c r="H53" s="61"/>
      <c r="I53" s="61"/>
      <c r="J53" s="61"/>
      <c r="K53" s="61"/>
      <c r="L53" s="61"/>
      <c r="M53" s="61"/>
      <c r="N53" s="61"/>
      <c r="O53" s="62"/>
    </row>
    <row r="54" spans="1:18" x14ac:dyDescent="0.2">
      <c r="A54" s="7" t="s">
        <v>24</v>
      </c>
      <c r="B54" s="8"/>
      <c r="C54" s="65">
        <f>SUM(C37:C53)</f>
        <v>3597</v>
      </c>
      <c r="D54" s="65">
        <f t="shared" ref="D54:N54" si="3">SUM(D37:D53)</f>
        <v>3628</v>
      </c>
      <c r="E54" s="65">
        <f t="shared" si="3"/>
        <v>3547</v>
      </c>
      <c r="F54" s="65">
        <f t="shared" si="3"/>
        <v>3310</v>
      </c>
      <c r="G54" s="65">
        <f t="shared" si="3"/>
        <v>3225</v>
      </c>
      <c r="H54" s="65">
        <f t="shared" si="3"/>
        <v>3381</v>
      </c>
      <c r="I54" s="65">
        <f t="shared" si="3"/>
        <v>3748</v>
      </c>
      <c r="J54" s="65">
        <f t="shared" si="3"/>
        <v>3444</v>
      </c>
      <c r="K54" s="65">
        <f t="shared" si="3"/>
        <v>3305</v>
      </c>
      <c r="L54" s="65">
        <f t="shared" si="3"/>
        <v>3301</v>
      </c>
      <c r="M54" s="65">
        <f t="shared" si="3"/>
        <v>3791</v>
      </c>
      <c r="N54" s="65">
        <f t="shared" si="3"/>
        <v>4001</v>
      </c>
      <c r="O54" s="66">
        <f>SUM(C54:N54)/12</f>
        <v>3523.1666666666665</v>
      </c>
    </row>
    <row r="55" spans="1:18" ht="13.5" thickBot="1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72"/>
    </row>
    <row r="56" spans="1:18" x14ac:dyDescent="0.2">
      <c r="A56" s="73" t="s">
        <v>27</v>
      </c>
      <c r="B56" s="12"/>
      <c r="C56" s="74">
        <f t="shared" ref="C56:N56" si="4">C54/C25</f>
        <v>0.49125921879267959</v>
      </c>
      <c r="D56" s="74">
        <f t="shared" si="4"/>
        <v>0.48901469200700903</v>
      </c>
      <c r="E56" s="74">
        <f t="shared" si="4"/>
        <v>0.48622344071281698</v>
      </c>
      <c r="F56" s="74">
        <f t="shared" si="4"/>
        <v>0.47804737146158288</v>
      </c>
      <c r="G56" s="74">
        <f t="shared" si="4"/>
        <v>0.48488949030221018</v>
      </c>
      <c r="H56" s="74">
        <f t="shared" si="4"/>
        <v>0.50803906836964685</v>
      </c>
      <c r="I56" s="74">
        <f t="shared" si="4"/>
        <v>0.52647843798286276</v>
      </c>
      <c r="J56" s="74">
        <f t="shared" si="4"/>
        <v>0.51727245419044754</v>
      </c>
      <c r="K56" s="74">
        <f t="shared" si="4"/>
        <v>0.49669371806432222</v>
      </c>
      <c r="L56" s="74">
        <f t="shared" si="4"/>
        <v>0.48487074030552291</v>
      </c>
      <c r="M56" s="74">
        <f t="shared" si="4"/>
        <v>0.4963991095980097</v>
      </c>
      <c r="N56" s="74">
        <f t="shared" si="4"/>
        <v>0.50062562562562563</v>
      </c>
      <c r="O56" s="75">
        <f>O54/O25</f>
        <v>0.49660535156341767</v>
      </c>
    </row>
    <row r="57" spans="1:18" ht="13.5" thickBot="1" x14ac:dyDescent="0.25">
      <c r="A57" s="22" t="s">
        <v>28</v>
      </c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7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8" x14ac:dyDescent="0.2">
      <c r="A60" s="35" t="s">
        <v>59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</sheetData>
  <phoneticPr fontId="13" type="noConversion"/>
  <printOptions horizontalCentered="1"/>
  <pageMargins left="0.35433070866141736" right="0.19685039370078741" top="0.98425196850393704" bottom="0.98425196850393704" header="0.98425196850393704" footer="0.98425196850393704"/>
  <pageSetup paperSize="9" scale="85" orientation="portrait" horizontalDpi="4294967292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showGridLines="0" topLeftCell="A13" zoomScale="70" workbookViewId="0">
      <selection activeCell="M7" sqref="M7:M22"/>
    </sheetView>
  </sheetViews>
  <sheetFormatPr defaultRowHeight="12.75" x14ac:dyDescent="0.2"/>
  <cols>
    <col min="1" max="1" width="10.7109375" customWidth="1"/>
    <col min="2" max="2" width="13" customWidth="1"/>
    <col min="3" max="3" width="6.7109375" customWidth="1"/>
    <col min="4" max="4" width="7.28515625" customWidth="1"/>
    <col min="5" max="6" width="6.7109375" customWidth="1"/>
    <col min="7" max="7" width="7" customWidth="1"/>
    <col min="8" max="9" width="6.7109375" customWidth="1"/>
    <col min="10" max="10" width="8.140625" customWidth="1"/>
    <col min="11" max="11" width="6.7109375" customWidth="1"/>
    <col min="12" max="12" width="7.140625" customWidth="1"/>
    <col min="13" max="14" width="6.7109375" customWidth="1"/>
    <col min="15" max="15" width="11" customWidth="1"/>
  </cols>
  <sheetData>
    <row r="1" spans="1:30" x14ac:dyDescent="0.2">
      <c r="A1" s="2" t="s">
        <v>41</v>
      </c>
      <c r="B1" s="2" t="s">
        <v>56</v>
      </c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3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30" ht="13.5" thickBot="1" x14ac:dyDescent="0.25">
      <c r="A3" s="76" t="s">
        <v>32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0" x14ac:dyDescent="0.2">
      <c r="A4" s="7" t="s">
        <v>0</v>
      </c>
      <c r="B4" s="8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10" t="s">
        <v>13</v>
      </c>
    </row>
    <row r="5" spans="1:30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56"/>
      <c r="O5" s="71" t="s">
        <v>31</v>
      </c>
    </row>
    <row r="6" spans="1:30" ht="13.5" thickBot="1" x14ac:dyDescent="0.25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47" t="s">
        <v>44</v>
      </c>
    </row>
    <row r="7" spans="1:30" ht="15" x14ac:dyDescent="0.25">
      <c r="A7" s="59" t="s">
        <v>45</v>
      </c>
      <c r="B7" s="12"/>
      <c r="C7" s="79">
        <v>24</v>
      </c>
      <c r="D7" s="60">
        <v>25</v>
      </c>
      <c r="E7" s="80">
        <v>26</v>
      </c>
      <c r="F7" s="80">
        <v>23</v>
      </c>
      <c r="G7" s="79">
        <v>28</v>
      </c>
      <c r="H7" s="80">
        <v>30</v>
      </c>
      <c r="I7" s="80">
        <v>30</v>
      </c>
      <c r="J7" s="60">
        <v>25</v>
      </c>
      <c r="K7" s="41">
        <v>26</v>
      </c>
      <c r="L7" s="41">
        <v>31</v>
      </c>
      <c r="M7" s="41">
        <v>30</v>
      </c>
      <c r="N7" s="41">
        <v>24</v>
      </c>
      <c r="O7" s="62">
        <f>SUM(C7:N7)/12</f>
        <v>26.833333333333332</v>
      </c>
      <c r="Q7" s="23"/>
      <c r="R7" s="41"/>
      <c r="S7" s="78"/>
    </row>
    <row r="8" spans="1:30" ht="15" x14ac:dyDescent="0.25">
      <c r="A8" s="59" t="s">
        <v>46</v>
      </c>
      <c r="B8" s="12"/>
      <c r="C8" s="79">
        <v>5</v>
      </c>
      <c r="D8" s="80">
        <v>5</v>
      </c>
      <c r="E8" s="80">
        <v>6</v>
      </c>
      <c r="F8" s="80">
        <v>7</v>
      </c>
      <c r="G8" s="80">
        <v>8</v>
      </c>
      <c r="H8" s="80">
        <v>5</v>
      </c>
      <c r="I8" s="80">
        <v>4</v>
      </c>
      <c r="J8" s="80">
        <v>3</v>
      </c>
      <c r="K8" s="41">
        <v>7</v>
      </c>
      <c r="L8" s="41">
        <v>10</v>
      </c>
      <c r="M8" s="41">
        <v>15</v>
      </c>
      <c r="N8" s="41">
        <v>15</v>
      </c>
      <c r="O8" s="62">
        <f t="shared" ref="O8:O25" si="0">SUM(C8:N8)/12</f>
        <v>7.5</v>
      </c>
      <c r="Q8" s="23"/>
      <c r="R8" s="41"/>
      <c r="S8" s="78"/>
    </row>
    <row r="9" spans="1:30" ht="15" x14ac:dyDescent="0.25">
      <c r="A9" s="63" t="s">
        <v>18</v>
      </c>
      <c r="B9" s="12"/>
      <c r="C9" s="79">
        <v>464</v>
      </c>
      <c r="D9" s="80">
        <v>486</v>
      </c>
      <c r="E9" s="80">
        <v>477</v>
      </c>
      <c r="F9" s="80">
        <v>491</v>
      </c>
      <c r="G9" s="80">
        <v>495</v>
      </c>
      <c r="H9" s="80">
        <v>464</v>
      </c>
      <c r="I9" s="80">
        <v>453</v>
      </c>
      <c r="J9" s="80">
        <v>479</v>
      </c>
      <c r="K9" s="41">
        <v>534</v>
      </c>
      <c r="L9" s="41">
        <v>577</v>
      </c>
      <c r="M9" s="41">
        <v>584</v>
      </c>
      <c r="N9" s="41">
        <v>586</v>
      </c>
      <c r="O9" s="62">
        <f t="shared" si="0"/>
        <v>507.5</v>
      </c>
      <c r="Q9" s="23"/>
      <c r="R9" s="41"/>
      <c r="S9" s="78"/>
    </row>
    <row r="10" spans="1:30" ht="15" x14ac:dyDescent="0.25">
      <c r="A10" s="63" t="s">
        <v>19</v>
      </c>
      <c r="B10" s="12"/>
      <c r="C10" s="79">
        <v>1</v>
      </c>
      <c r="D10" s="80">
        <v>1</v>
      </c>
      <c r="E10" s="80">
        <v>1</v>
      </c>
      <c r="F10" s="80">
        <v>1</v>
      </c>
      <c r="G10" s="80">
        <v>1</v>
      </c>
      <c r="H10" s="80">
        <v>1</v>
      </c>
      <c r="I10" s="80">
        <v>0</v>
      </c>
      <c r="J10" s="80">
        <v>0</v>
      </c>
      <c r="K10" s="41">
        <v>1</v>
      </c>
      <c r="L10" s="41"/>
      <c r="M10" s="41">
        <v>1</v>
      </c>
      <c r="N10" s="41"/>
      <c r="O10" s="62">
        <f t="shared" si="0"/>
        <v>0.66666666666666663</v>
      </c>
      <c r="Q10" s="83"/>
      <c r="R10" s="41"/>
      <c r="S10" s="78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</row>
    <row r="11" spans="1:30" ht="15" x14ac:dyDescent="0.25">
      <c r="A11" s="48" t="s">
        <v>47</v>
      </c>
      <c r="B11" s="12"/>
      <c r="C11" s="79">
        <v>13</v>
      </c>
      <c r="D11" s="80">
        <v>13</v>
      </c>
      <c r="E11" s="80">
        <v>15</v>
      </c>
      <c r="F11" s="80">
        <v>11</v>
      </c>
      <c r="G11" s="80">
        <v>18</v>
      </c>
      <c r="H11" s="80">
        <v>17</v>
      </c>
      <c r="I11" s="80">
        <v>13</v>
      </c>
      <c r="J11" s="80">
        <v>17</v>
      </c>
      <c r="K11" s="41">
        <v>22</v>
      </c>
      <c r="L11" s="41">
        <v>30</v>
      </c>
      <c r="M11" s="41">
        <v>31</v>
      </c>
      <c r="N11" s="41">
        <v>30</v>
      </c>
      <c r="O11" s="62">
        <f t="shared" si="0"/>
        <v>19.166666666666668</v>
      </c>
      <c r="Q11" s="23"/>
      <c r="R11" s="41"/>
      <c r="S11" s="78"/>
    </row>
    <row r="12" spans="1:30" ht="15" x14ac:dyDescent="0.25">
      <c r="A12" s="48" t="s">
        <v>33</v>
      </c>
      <c r="B12" s="12"/>
      <c r="C12" s="79">
        <v>688</v>
      </c>
      <c r="D12" s="60">
        <v>741</v>
      </c>
      <c r="E12" s="80">
        <v>728</v>
      </c>
      <c r="F12" s="80">
        <v>770</v>
      </c>
      <c r="G12" s="80">
        <v>756</v>
      </c>
      <c r="H12" s="80">
        <v>713</v>
      </c>
      <c r="I12" s="80">
        <v>708</v>
      </c>
      <c r="J12" s="80">
        <v>697</v>
      </c>
      <c r="K12" s="41">
        <v>759</v>
      </c>
      <c r="L12" s="60">
        <v>801</v>
      </c>
      <c r="M12" s="41">
        <v>847</v>
      </c>
      <c r="N12" s="41">
        <v>863</v>
      </c>
      <c r="O12" s="62">
        <f t="shared" si="0"/>
        <v>755.91666666666663</v>
      </c>
      <c r="Q12" s="23"/>
      <c r="R12" s="41"/>
      <c r="S12" s="78"/>
    </row>
    <row r="13" spans="1:30" ht="15" x14ac:dyDescent="0.25">
      <c r="A13" s="63" t="s">
        <v>29</v>
      </c>
      <c r="B13" s="12"/>
      <c r="C13" s="79">
        <v>796</v>
      </c>
      <c r="D13" s="80">
        <v>852</v>
      </c>
      <c r="E13" s="80">
        <v>849</v>
      </c>
      <c r="F13" s="80">
        <v>833</v>
      </c>
      <c r="G13" s="80">
        <v>891</v>
      </c>
      <c r="H13" s="80">
        <v>912</v>
      </c>
      <c r="I13" s="80">
        <v>931</v>
      </c>
      <c r="J13" s="80">
        <v>950</v>
      </c>
      <c r="K13" s="41">
        <v>966</v>
      </c>
      <c r="L13" s="60">
        <v>1017</v>
      </c>
      <c r="M13" s="41">
        <v>1084</v>
      </c>
      <c r="N13" s="41">
        <v>1055</v>
      </c>
      <c r="O13" s="62">
        <f t="shared" si="0"/>
        <v>928</v>
      </c>
      <c r="Q13" s="23"/>
      <c r="R13" s="41"/>
      <c r="S13" s="78"/>
    </row>
    <row r="14" spans="1:30" ht="15" x14ac:dyDescent="0.25">
      <c r="A14" s="63" t="s">
        <v>20</v>
      </c>
      <c r="B14" s="12"/>
      <c r="C14" s="79">
        <v>464</v>
      </c>
      <c r="D14" s="80">
        <v>470</v>
      </c>
      <c r="E14" s="80">
        <v>406</v>
      </c>
      <c r="F14" s="80">
        <v>328</v>
      </c>
      <c r="G14" s="80">
        <v>338</v>
      </c>
      <c r="H14" s="80">
        <v>309</v>
      </c>
      <c r="I14" s="80">
        <v>281</v>
      </c>
      <c r="J14" s="80">
        <v>270</v>
      </c>
      <c r="K14" s="41">
        <v>257</v>
      </c>
      <c r="L14" s="60">
        <v>280</v>
      </c>
      <c r="M14" s="41">
        <v>469</v>
      </c>
      <c r="N14" s="41">
        <v>459</v>
      </c>
      <c r="O14" s="62">
        <f t="shared" si="0"/>
        <v>360.91666666666669</v>
      </c>
      <c r="Q14" s="23"/>
      <c r="R14" s="41"/>
      <c r="S14" s="78"/>
    </row>
    <row r="15" spans="1:30" ht="15" x14ac:dyDescent="0.25">
      <c r="A15" s="48" t="s">
        <v>30</v>
      </c>
      <c r="B15" s="12"/>
      <c r="C15" s="79">
        <v>974</v>
      </c>
      <c r="D15" s="80">
        <v>1004</v>
      </c>
      <c r="E15" s="80">
        <v>924</v>
      </c>
      <c r="F15" s="80">
        <v>684</v>
      </c>
      <c r="G15" s="80">
        <v>528</v>
      </c>
      <c r="H15" s="80">
        <v>485</v>
      </c>
      <c r="I15" s="80">
        <v>458</v>
      </c>
      <c r="J15" s="80">
        <v>443</v>
      </c>
      <c r="K15" s="41">
        <v>500</v>
      </c>
      <c r="L15" s="60">
        <v>522</v>
      </c>
      <c r="M15" s="41">
        <v>984</v>
      </c>
      <c r="N15" s="41">
        <v>1097</v>
      </c>
      <c r="O15" s="62">
        <f t="shared" si="0"/>
        <v>716.91666666666663</v>
      </c>
      <c r="Q15" s="23"/>
      <c r="R15" s="41"/>
      <c r="S15" s="78"/>
    </row>
    <row r="16" spans="1:30" ht="15" x14ac:dyDescent="0.25">
      <c r="A16" s="48" t="s">
        <v>48</v>
      </c>
      <c r="B16" s="12"/>
      <c r="C16" s="79">
        <v>41</v>
      </c>
      <c r="D16" s="80">
        <v>37</v>
      </c>
      <c r="E16" s="80">
        <v>38</v>
      </c>
      <c r="F16" s="80">
        <v>41</v>
      </c>
      <c r="G16" s="80">
        <v>47</v>
      </c>
      <c r="H16" s="80">
        <v>45</v>
      </c>
      <c r="I16" s="80">
        <v>50</v>
      </c>
      <c r="J16" s="80">
        <v>54</v>
      </c>
      <c r="K16" s="41">
        <v>56</v>
      </c>
      <c r="L16" s="60">
        <v>61</v>
      </c>
      <c r="M16" s="41">
        <v>58</v>
      </c>
      <c r="N16" s="41">
        <v>50</v>
      </c>
      <c r="O16" s="62">
        <f t="shared" si="0"/>
        <v>48.166666666666664</v>
      </c>
      <c r="Q16" s="23"/>
      <c r="R16" s="41"/>
      <c r="S16" s="78"/>
    </row>
    <row r="17" spans="1:19" ht="15" x14ac:dyDescent="0.25">
      <c r="A17" s="59" t="s">
        <v>21</v>
      </c>
      <c r="B17" s="12"/>
      <c r="C17" s="79">
        <v>44</v>
      </c>
      <c r="D17" s="80">
        <v>39</v>
      </c>
      <c r="E17" s="80">
        <v>39</v>
      </c>
      <c r="F17" s="80">
        <v>41</v>
      </c>
      <c r="G17" s="80">
        <v>42</v>
      </c>
      <c r="H17" s="80">
        <v>44</v>
      </c>
      <c r="I17" s="80">
        <v>42</v>
      </c>
      <c r="J17" s="80">
        <v>38</v>
      </c>
      <c r="K17" s="41">
        <v>33</v>
      </c>
      <c r="L17" s="60">
        <v>32</v>
      </c>
      <c r="M17" s="41">
        <v>33</v>
      </c>
      <c r="N17" s="41">
        <v>31</v>
      </c>
      <c r="O17" s="62">
        <f t="shared" si="0"/>
        <v>38.166666666666664</v>
      </c>
      <c r="Q17" s="23"/>
      <c r="R17" s="41"/>
      <c r="S17" s="78"/>
    </row>
    <row r="18" spans="1:19" ht="15" x14ac:dyDescent="0.25">
      <c r="A18" s="59" t="s">
        <v>49</v>
      </c>
      <c r="B18" s="12"/>
      <c r="C18" s="79">
        <v>27</v>
      </c>
      <c r="D18" s="80">
        <v>29</v>
      </c>
      <c r="E18" s="80">
        <v>28</v>
      </c>
      <c r="F18" s="80">
        <v>26</v>
      </c>
      <c r="G18" s="80">
        <v>24</v>
      </c>
      <c r="H18" s="80">
        <v>24</v>
      </c>
      <c r="I18" s="80">
        <v>32</v>
      </c>
      <c r="J18" s="80">
        <v>34</v>
      </c>
      <c r="K18" s="41">
        <v>36</v>
      </c>
      <c r="L18" s="41">
        <v>33</v>
      </c>
      <c r="M18" s="41">
        <v>35</v>
      </c>
      <c r="N18" s="41">
        <v>31</v>
      </c>
      <c r="O18" s="62">
        <f t="shared" si="0"/>
        <v>29.916666666666668</v>
      </c>
      <c r="Q18" s="44"/>
      <c r="R18" s="41"/>
      <c r="S18" s="78"/>
    </row>
    <row r="19" spans="1:19" ht="15" x14ac:dyDescent="0.25">
      <c r="A19" s="59" t="s">
        <v>50</v>
      </c>
      <c r="B19" s="12"/>
      <c r="C19" s="79">
        <v>456</v>
      </c>
      <c r="D19" s="80">
        <v>440</v>
      </c>
      <c r="E19" s="80">
        <v>392</v>
      </c>
      <c r="F19" s="80">
        <v>463</v>
      </c>
      <c r="G19" s="80">
        <v>362</v>
      </c>
      <c r="H19" s="80">
        <v>538</v>
      </c>
      <c r="I19" s="80">
        <v>624</v>
      </c>
      <c r="J19" s="80">
        <v>620</v>
      </c>
      <c r="K19" s="41">
        <v>412</v>
      </c>
      <c r="L19" s="41">
        <v>361</v>
      </c>
      <c r="M19" s="41">
        <v>400</v>
      </c>
      <c r="N19" s="41">
        <v>628</v>
      </c>
      <c r="O19" s="62">
        <f t="shared" si="0"/>
        <v>474.66666666666669</v>
      </c>
      <c r="Q19" s="44"/>
      <c r="R19" s="41"/>
      <c r="S19" s="78"/>
    </row>
    <row r="20" spans="1:19" ht="15" x14ac:dyDescent="0.25">
      <c r="A20" s="59" t="s">
        <v>51</v>
      </c>
      <c r="B20" s="12"/>
      <c r="C20" s="79">
        <v>122</v>
      </c>
      <c r="D20" s="80">
        <v>108</v>
      </c>
      <c r="E20" s="80">
        <v>109</v>
      </c>
      <c r="F20" s="80">
        <v>116</v>
      </c>
      <c r="G20" s="80">
        <v>132</v>
      </c>
      <c r="H20" s="80">
        <v>256</v>
      </c>
      <c r="I20" s="80">
        <v>311</v>
      </c>
      <c r="J20" s="80">
        <v>281</v>
      </c>
      <c r="K20" s="41">
        <v>146</v>
      </c>
      <c r="L20" s="41">
        <v>121</v>
      </c>
      <c r="M20" s="41">
        <v>129</v>
      </c>
      <c r="N20" s="41">
        <v>133</v>
      </c>
      <c r="O20" s="62">
        <f t="shared" si="0"/>
        <v>163.66666666666666</v>
      </c>
      <c r="P20" s="44"/>
      <c r="Q20" s="44"/>
      <c r="R20" s="41"/>
      <c r="S20" s="78"/>
    </row>
    <row r="21" spans="1:19" ht="15" x14ac:dyDescent="0.25">
      <c r="A21" s="59" t="s">
        <v>52</v>
      </c>
      <c r="B21" s="12"/>
      <c r="C21" s="79">
        <v>444</v>
      </c>
      <c r="D21" s="80">
        <v>442</v>
      </c>
      <c r="E21" s="80">
        <v>441</v>
      </c>
      <c r="F21" s="80">
        <v>419</v>
      </c>
      <c r="G21" s="80">
        <v>415</v>
      </c>
      <c r="H21" s="80">
        <v>411</v>
      </c>
      <c r="I21" s="80">
        <v>410</v>
      </c>
      <c r="J21" s="80">
        <f>120+111+72+52+49+17+3</f>
        <v>424</v>
      </c>
      <c r="K21" s="61">
        <f>114+128+62+55+53+18+4</f>
        <v>434</v>
      </c>
      <c r="L21" s="41">
        <v>462</v>
      </c>
      <c r="M21" s="41">
        <v>521</v>
      </c>
      <c r="N21" s="41">
        <v>520</v>
      </c>
      <c r="O21" s="62">
        <f t="shared" si="0"/>
        <v>445.25</v>
      </c>
      <c r="Q21" s="44"/>
      <c r="R21" s="61"/>
      <c r="S21" s="78"/>
    </row>
    <row r="22" spans="1:19" ht="15" x14ac:dyDescent="0.25">
      <c r="A22" s="63" t="s">
        <v>53</v>
      </c>
      <c r="B22" s="12"/>
      <c r="C22" s="79">
        <v>961</v>
      </c>
      <c r="D22" s="80">
        <v>1056</v>
      </c>
      <c r="E22" s="80">
        <v>1030</v>
      </c>
      <c r="F22" s="80">
        <v>1038</v>
      </c>
      <c r="G22" s="80">
        <v>1094</v>
      </c>
      <c r="H22" s="80">
        <v>1022</v>
      </c>
      <c r="I22" s="80">
        <v>979</v>
      </c>
      <c r="J22" s="80">
        <v>1013</v>
      </c>
      <c r="K22" s="61">
        <v>1045</v>
      </c>
      <c r="L22" s="41">
        <v>1025</v>
      </c>
      <c r="M22" s="41">
        <v>1053</v>
      </c>
      <c r="N22" s="41">
        <v>972</v>
      </c>
      <c r="O22" s="62">
        <f t="shared" si="0"/>
        <v>1024</v>
      </c>
      <c r="Q22" s="44"/>
      <c r="R22" s="61"/>
      <c r="S22" s="78"/>
    </row>
    <row r="23" spans="1:19" ht="13.5" thickBot="1" x14ac:dyDescent="0.25">
      <c r="A23" s="63"/>
      <c r="B23" s="12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  <c r="Q23" s="54"/>
    </row>
    <row r="24" spans="1:19" x14ac:dyDescent="0.2">
      <c r="A24" s="64"/>
      <c r="B24" s="8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</row>
    <row r="25" spans="1:19" x14ac:dyDescent="0.2">
      <c r="A25" s="11" t="s">
        <v>24</v>
      </c>
      <c r="B25" s="12"/>
      <c r="C25" s="61">
        <f>SUM(C7:C22)</f>
        <v>5524</v>
      </c>
      <c r="D25" s="61">
        <f t="shared" ref="D25:N25" si="1">SUM(D7:D22)</f>
        <v>5748</v>
      </c>
      <c r="E25" s="61">
        <f t="shared" si="1"/>
        <v>5509</v>
      </c>
      <c r="F25" s="61">
        <f t="shared" si="1"/>
        <v>5292</v>
      </c>
      <c r="G25" s="61">
        <f t="shared" si="1"/>
        <v>5179</v>
      </c>
      <c r="H25" s="61">
        <f t="shared" si="1"/>
        <v>5276</v>
      </c>
      <c r="I25" s="61">
        <f t="shared" si="1"/>
        <v>5326</v>
      </c>
      <c r="J25" s="61">
        <f t="shared" si="1"/>
        <v>5348</v>
      </c>
      <c r="K25" s="61">
        <f t="shared" si="1"/>
        <v>5234</v>
      </c>
      <c r="L25" s="61">
        <f t="shared" si="1"/>
        <v>5363</v>
      </c>
      <c r="M25" s="61">
        <f t="shared" si="1"/>
        <v>6274</v>
      </c>
      <c r="N25" s="61">
        <f t="shared" si="1"/>
        <v>6494</v>
      </c>
      <c r="O25" s="62">
        <f t="shared" si="0"/>
        <v>5547.25</v>
      </c>
    </row>
    <row r="26" spans="1:19" ht="13.5" thickBot="1" x14ac:dyDescent="0.25">
      <c r="A26" s="57"/>
      <c r="B26" s="58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8"/>
    </row>
    <row r="27" spans="1:19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6"/>
      <c r="Q28" s="6"/>
    </row>
    <row r="29" spans="1:1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9" x14ac:dyDescent="0.2">
      <c r="A31" s="69" t="s">
        <v>55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9" x14ac:dyDescent="0.2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31" ht="13.5" thickBo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1:31" x14ac:dyDescent="0.2">
      <c r="A34" s="7" t="s">
        <v>0</v>
      </c>
      <c r="B34" s="8"/>
      <c r="C34" s="28" t="s">
        <v>1</v>
      </c>
      <c r="D34" s="28" t="s">
        <v>2</v>
      </c>
      <c r="E34" s="28" t="s">
        <v>3</v>
      </c>
      <c r="F34" s="28" t="s">
        <v>4</v>
      </c>
      <c r="G34" s="28" t="s">
        <v>5</v>
      </c>
      <c r="H34" s="28" t="s">
        <v>6</v>
      </c>
      <c r="I34" s="28" t="s">
        <v>7</v>
      </c>
      <c r="J34" s="28" t="s">
        <v>8</v>
      </c>
      <c r="K34" s="28" t="s">
        <v>9</v>
      </c>
      <c r="L34" s="28" t="s">
        <v>10</v>
      </c>
      <c r="M34" s="28" t="s">
        <v>11</v>
      </c>
      <c r="N34" s="28" t="s">
        <v>12</v>
      </c>
      <c r="O34" s="10" t="s">
        <v>13</v>
      </c>
    </row>
    <row r="35" spans="1:31" x14ac:dyDescent="0.2">
      <c r="A35" s="11" t="s">
        <v>14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71" t="s">
        <v>31</v>
      </c>
    </row>
    <row r="36" spans="1:31" ht="15.75" thickBot="1" x14ac:dyDescent="0.3">
      <c r="A36" s="57"/>
      <c r="B36" s="58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47" t="s">
        <v>44</v>
      </c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</row>
    <row r="37" spans="1:31" x14ac:dyDescent="0.2">
      <c r="A37" s="59" t="s">
        <v>45</v>
      </c>
      <c r="B37" s="12"/>
      <c r="C37" s="81">
        <v>12</v>
      </c>
      <c r="D37" s="82">
        <v>13</v>
      </c>
      <c r="E37" s="82">
        <v>14</v>
      </c>
      <c r="F37" s="81">
        <v>12</v>
      </c>
      <c r="G37" s="82">
        <v>16</v>
      </c>
      <c r="H37" s="82">
        <v>18</v>
      </c>
      <c r="I37" s="82">
        <v>18</v>
      </c>
      <c r="J37" s="82">
        <v>15</v>
      </c>
      <c r="K37" s="41">
        <v>16</v>
      </c>
      <c r="L37" s="41">
        <v>19</v>
      </c>
      <c r="M37" s="41">
        <v>18</v>
      </c>
      <c r="N37" s="41">
        <v>15</v>
      </c>
      <c r="O37" s="62">
        <f>SUM(C37:N37)/12</f>
        <v>15.5</v>
      </c>
      <c r="R37" s="41"/>
    </row>
    <row r="38" spans="1:31" x14ac:dyDescent="0.2">
      <c r="A38" s="59" t="s">
        <v>46</v>
      </c>
      <c r="B38" s="12"/>
      <c r="C38" s="81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41">
        <v>0</v>
      </c>
      <c r="L38" s="41">
        <v>0</v>
      </c>
      <c r="M38" s="41">
        <v>0</v>
      </c>
      <c r="N38" s="41">
        <v>0</v>
      </c>
      <c r="O38" s="62">
        <f t="shared" ref="O38:O54" si="2">SUM(C38:N38)/12</f>
        <v>0</v>
      </c>
      <c r="R38" s="41"/>
    </row>
    <row r="39" spans="1:31" x14ac:dyDescent="0.2">
      <c r="A39" s="63" t="s">
        <v>18</v>
      </c>
      <c r="B39" s="12"/>
      <c r="C39" s="81">
        <v>225</v>
      </c>
      <c r="D39" s="82">
        <v>225</v>
      </c>
      <c r="E39" s="82">
        <v>219</v>
      </c>
      <c r="F39" s="82">
        <v>221</v>
      </c>
      <c r="G39" s="82">
        <v>219</v>
      </c>
      <c r="H39" s="82">
        <v>205</v>
      </c>
      <c r="I39" s="82">
        <v>211</v>
      </c>
      <c r="J39" s="82">
        <v>224</v>
      </c>
      <c r="K39" s="41">
        <v>243</v>
      </c>
      <c r="L39" s="41">
        <v>257</v>
      </c>
      <c r="M39" s="41">
        <v>265</v>
      </c>
      <c r="N39" s="41">
        <v>256</v>
      </c>
      <c r="O39" s="62">
        <f t="shared" si="2"/>
        <v>230.83333333333334</v>
      </c>
      <c r="R39" s="41"/>
    </row>
    <row r="40" spans="1:31" x14ac:dyDescent="0.2">
      <c r="A40" s="63" t="s">
        <v>19</v>
      </c>
      <c r="B40" s="12"/>
      <c r="C40" s="81">
        <v>1</v>
      </c>
      <c r="D40" s="82">
        <v>1</v>
      </c>
      <c r="E40" s="82">
        <v>1</v>
      </c>
      <c r="F40" s="82">
        <v>1</v>
      </c>
      <c r="G40" s="82">
        <v>1</v>
      </c>
      <c r="H40" s="82">
        <v>1</v>
      </c>
      <c r="I40" s="82">
        <v>0</v>
      </c>
      <c r="J40" s="82">
        <v>0</v>
      </c>
      <c r="K40" s="41">
        <v>0</v>
      </c>
      <c r="L40" s="41">
        <v>0</v>
      </c>
      <c r="M40" s="85">
        <v>0</v>
      </c>
      <c r="N40" s="41">
        <v>0</v>
      </c>
      <c r="O40" s="62">
        <f t="shared" si="2"/>
        <v>0.5</v>
      </c>
      <c r="R40" s="41"/>
    </row>
    <row r="41" spans="1:31" x14ac:dyDescent="0.2">
      <c r="A41" s="48" t="s">
        <v>47</v>
      </c>
      <c r="B41" s="12"/>
      <c r="C41" s="81">
        <v>6</v>
      </c>
      <c r="D41" s="82">
        <v>7</v>
      </c>
      <c r="E41" s="82">
        <v>6</v>
      </c>
      <c r="F41" s="82">
        <v>4</v>
      </c>
      <c r="G41" s="82">
        <v>4</v>
      </c>
      <c r="H41" s="82">
        <v>4</v>
      </c>
      <c r="I41" s="82">
        <v>1</v>
      </c>
      <c r="J41" s="82">
        <v>3</v>
      </c>
      <c r="K41" s="41">
        <v>3</v>
      </c>
      <c r="L41" s="41">
        <v>4</v>
      </c>
      <c r="M41" s="41">
        <v>4</v>
      </c>
      <c r="N41" s="41">
        <v>3</v>
      </c>
      <c r="O41" s="62">
        <f t="shared" si="2"/>
        <v>4.083333333333333</v>
      </c>
      <c r="R41" s="41"/>
    </row>
    <row r="42" spans="1:31" x14ac:dyDescent="0.2">
      <c r="A42" s="48" t="s">
        <v>33</v>
      </c>
      <c r="B42" s="12"/>
      <c r="C42" s="81">
        <v>64</v>
      </c>
      <c r="D42" s="82">
        <v>68</v>
      </c>
      <c r="E42" s="82">
        <v>67</v>
      </c>
      <c r="F42" s="82">
        <v>71</v>
      </c>
      <c r="G42" s="82">
        <v>63</v>
      </c>
      <c r="H42" s="82">
        <v>62</v>
      </c>
      <c r="I42" s="82">
        <v>67</v>
      </c>
      <c r="J42" s="82">
        <v>67</v>
      </c>
      <c r="K42" s="41">
        <v>74</v>
      </c>
      <c r="L42" s="41">
        <v>78</v>
      </c>
      <c r="M42" s="41">
        <v>79</v>
      </c>
      <c r="N42" s="41">
        <v>80</v>
      </c>
      <c r="O42" s="62">
        <f t="shared" si="2"/>
        <v>70</v>
      </c>
      <c r="R42" s="41"/>
    </row>
    <row r="43" spans="1:31" x14ac:dyDescent="0.2">
      <c r="A43" s="63" t="s">
        <v>29</v>
      </c>
      <c r="B43" s="12"/>
      <c r="C43" s="81">
        <v>490</v>
      </c>
      <c r="D43" s="82">
        <v>534</v>
      </c>
      <c r="E43" s="82">
        <v>525</v>
      </c>
      <c r="F43" s="82">
        <v>514</v>
      </c>
      <c r="G43" s="82">
        <v>546</v>
      </c>
      <c r="H43" s="82">
        <v>559</v>
      </c>
      <c r="I43" s="82">
        <v>573</v>
      </c>
      <c r="J43" s="82">
        <v>579</v>
      </c>
      <c r="K43" s="41">
        <v>584</v>
      </c>
      <c r="L43" s="41">
        <v>622</v>
      </c>
      <c r="M43" s="41">
        <v>653</v>
      </c>
      <c r="N43" s="41">
        <v>647</v>
      </c>
      <c r="O43" s="62">
        <f t="shared" si="2"/>
        <v>568.83333333333337</v>
      </c>
      <c r="R43" s="41"/>
    </row>
    <row r="44" spans="1:31" x14ac:dyDescent="0.2">
      <c r="A44" s="63" t="s">
        <v>20</v>
      </c>
      <c r="B44" s="12"/>
      <c r="C44" s="81">
        <v>172</v>
      </c>
      <c r="D44" s="82">
        <v>186</v>
      </c>
      <c r="E44" s="82">
        <v>169</v>
      </c>
      <c r="F44" s="82">
        <v>144</v>
      </c>
      <c r="G44" s="82">
        <v>154</v>
      </c>
      <c r="H44" s="82">
        <v>148</v>
      </c>
      <c r="I44" s="82">
        <v>132</v>
      </c>
      <c r="J44" s="82">
        <v>130</v>
      </c>
      <c r="K44" s="41">
        <v>119</v>
      </c>
      <c r="L44" s="41">
        <v>112</v>
      </c>
      <c r="M44" s="41">
        <v>169</v>
      </c>
      <c r="N44" s="41">
        <v>150</v>
      </c>
      <c r="O44" s="62">
        <f t="shared" si="2"/>
        <v>148.75</v>
      </c>
      <c r="R44" s="41"/>
    </row>
    <row r="45" spans="1:31" x14ac:dyDescent="0.2">
      <c r="A45" s="48" t="s">
        <v>30</v>
      </c>
      <c r="B45" s="12"/>
      <c r="C45" s="81">
        <v>689</v>
      </c>
      <c r="D45" s="82">
        <v>712</v>
      </c>
      <c r="E45" s="82">
        <v>641</v>
      </c>
      <c r="F45" s="82">
        <v>476</v>
      </c>
      <c r="G45" s="82">
        <v>352</v>
      </c>
      <c r="H45" s="82">
        <v>320</v>
      </c>
      <c r="I45" s="82">
        <v>308</v>
      </c>
      <c r="J45" s="82">
        <v>300</v>
      </c>
      <c r="K45" s="41">
        <v>339</v>
      </c>
      <c r="L45" s="41">
        <v>357</v>
      </c>
      <c r="M45" s="41">
        <v>666</v>
      </c>
      <c r="N45" s="41">
        <v>760</v>
      </c>
      <c r="O45" s="62">
        <f t="shared" si="2"/>
        <v>493.33333333333331</v>
      </c>
      <c r="R45" s="41"/>
    </row>
    <row r="46" spans="1:31" x14ac:dyDescent="0.2">
      <c r="A46" s="48" t="s">
        <v>48</v>
      </c>
      <c r="B46" s="12"/>
      <c r="C46" s="81">
        <v>22</v>
      </c>
      <c r="D46" s="82">
        <v>21</v>
      </c>
      <c r="E46" s="82">
        <v>26</v>
      </c>
      <c r="F46" s="82">
        <v>25</v>
      </c>
      <c r="G46" s="82">
        <v>26</v>
      </c>
      <c r="H46" s="82">
        <v>24</v>
      </c>
      <c r="I46" s="82">
        <v>30</v>
      </c>
      <c r="J46" s="82">
        <v>33</v>
      </c>
      <c r="K46" s="41">
        <v>33</v>
      </c>
      <c r="L46" s="41">
        <v>35</v>
      </c>
      <c r="M46" s="41">
        <v>34</v>
      </c>
      <c r="N46" s="41">
        <v>30</v>
      </c>
      <c r="O46" s="62">
        <f t="shared" si="2"/>
        <v>28.25</v>
      </c>
      <c r="R46" s="41"/>
    </row>
    <row r="47" spans="1:31" x14ac:dyDescent="0.2">
      <c r="A47" s="59" t="s">
        <v>21</v>
      </c>
      <c r="B47" s="12"/>
      <c r="C47" s="81">
        <v>27</v>
      </c>
      <c r="D47" s="82">
        <v>24</v>
      </c>
      <c r="E47" s="82">
        <v>24</v>
      </c>
      <c r="F47" s="82">
        <v>26</v>
      </c>
      <c r="G47" s="82">
        <v>29</v>
      </c>
      <c r="H47" s="82">
        <v>32</v>
      </c>
      <c r="I47" s="82">
        <v>29</v>
      </c>
      <c r="J47" s="82">
        <v>27</v>
      </c>
      <c r="K47" s="41">
        <v>20</v>
      </c>
      <c r="L47" s="41">
        <v>22</v>
      </c>
      <c r="M47" s="41">
        <v>22</v>
      </c>
      <c r="N47" s="41">
        <v>21</v>
      </c>
      <c r="O47" s="62">
        <f t="shared" si="2"/>
        <v>25.25</v>
      </c>
      <c r="R47" s="41"/>
    </row>
    <row r="48" spans="1:31" x14ac:dyDescent="0.2">
      <c r="A48" s="59" t="s">
        <v>49</v>
      </c>
      <c r="B48" s="12"/>
      <c r="C48" s="81">
        <v>20</v>
      </c>
      <c r="D48" s="82">
        <v>22</v>
      </c>
      <c r="E48" s="82">
        <v>20</v>
      </c>
      <c r="F48" s="82">
        <v>21</v>
      </c>
      <c r="G48" s="82">
        <v>20</v>
      </c>
      <c r="H48" s="82">
        <v>18</v>
      </c>
      <c r="I48" s="82">
        <v>24</v>
      </c>
      <c r="J48" s="82">
        <v>24</v>
      </c>
      <c r="K48" s="41">
        <v>27</v>
      </c>
      <c r="L48" s="41">
        <v>22</v>
      </c>
      <c r="M48" s="41">
        <v>25</v>
      </c>
      <c r="N48" s="41">
        <v>21</v>
      </c>
      <c r="O48" s="62">
        <f t="shared" si="2"/>
        <v>22</v>
      </c>
      <c r="R48" s="41"/>
    </row>
    <row r="49" spans="1:18" x14ac:dyDescent="0.2">
      <c r="A49" s="59" t="s">
        <v>50</v>
      </c>
      <c r="B49" s="12"/>
      <c r="C49" s="81">
        <v>158</v>
      </c>
      <c r="D49" s="82">
        <v>161</v>
      </c>
      <c r="E49" s="82">
        <v>166</v>
      </c>
      <c r="F49" s="82">
        <v>286</v>
      </c>
      <c r="G49" s="82">
        <v>215</v>
      </c>
      <c r="H49" s="82">
        <v>398</v>
      </c>
      <c r="I49" s="82">
        <v>483</v>
      </c>
      <c r="J49" s="82">
        <v>461</v>
      </c>
      <c r="K49" s="41">
        <v>276</v>
      </c>
      <c r="L49" s="41">
        <v>218</v>
      </c>
      <c r="M49" s="41">
        <v>224</v>
      </c>
      <c r="N49" s="41">
        <v>317</v>
      </c>
      <c r="O49" s="62">
        <f t="shared" si="2"/>
        <v>280.25</v>
      </c>
      <c r="R49" s="41"/>
    </row>
    <row r="50" spans="1:18" x14ac:dyDescent="0.2">
      <c r="A50" s="59" t="s">
        <v>51</v>
      </c>
      <c r="B50" s="12"/>
      <c r="C50" s="81">
        <v>87</v>
      </c>
      <c r="D50" s="82">
        <v>75</v>
      </c>
      <c r="E50" s="82">
        <v>76</v>
      </c>
      <c r="F50" s="82">
        <v>79</v>
      </c>
      <c r="G50" s="82">
        <v>86</v>
      </c>
      <c r="H50" s="82">
        <v>193</v>
      </c>
      <c r="I50" s="82">
        <v>247</v>
      </c>
      <c r="J50" s="82">
        <v>223</v>
      </c>
      <c r="K50" s="41">
        <v>100</v>
      </c>
      <c r="L50" s="41">
        <v>80</v>
      </c>
      <c r="M50" s="41">
        <v>84</v>
      </c>
      <c r="N50" s="41">
        <v>90</v>
      </c>
      <c r="O50" s="62">
        <f t="shared" si="2"/>
        <v>118.33333333333333</v>
      </c>
      <c r="R50" s="41"/>
    </row>
    <row r="51" spans="1:18" x14ac:dyDescent="0.2">
      <c r="A51" s="59" t="s">
        <v>52</v>
      </c>
      <c r="B51" s="12"/>
      <c r="C51" s="81">
        <v>298</v>
      </c>
      <c r="D51" s="82">
        <v>295</v>
      </c>
      <c r="E51" s="82">
        <v>294</v>
      </c>
      <c r="F51" s="82">
        <v>279</v>
      </c>
      <c r="G51" s="82">
        <v>284</v>
      </c>
      <c r="H51" s="82">
        <v>283</v>
      </c>
      <c r="I51" s="82">
        <v>293</v>
      </c>
      <c r="J51" s="82">
        <f>78+61+66+32+40+17+1</f>
        <v>295</v>
      </c>
      <c r="K51" s="61">
        <f>70+65+58+29+45+20</f>
        <v>287</v>
      </c>
      <c r="L51" s="41">
        <v>307</v>
      </c>
      <c r="M51" s="41">
        <v>352</v>
      </c>
      <c r="N51" s="41">
        <v>352</v>
      </c>
      <c r="O51" s="62">
        <f t="shared" si="2"/>
        <v>301.58333333333331</v>
      </c>
      <c r="R51" s="61"/>
    </row>
    <row r="52" spans="1:18" x14ac:dyDescent="0.2">
      <c r="A52" s="63" t="s">
        <v>53</v>
      </c>
      <c r="B52" s="12"/>
      <c r="C52" s="81">
        <v>459</v>
      </c>
      <c r="D52" s="82">
        <v>506</v>
      </c>
      <c r="E52" s="82">
        <v>496</v>
      </c>
      <c r="F52" s="82">
        <v>509</v>
      </c>
      <c r="G52" s="82">
        <v>553</v>
      </c>
      <c r="H52" s="82">
        <v>513</v>
      </c>
      <c r="I52" s="82">
        <v>484</v>
      </c>
      <c r="J52" s="82">
        <v>523</v>
      </c>
      <c r="K52" s="61">
        <v>530</v>
      </c>
      <c r="L52" s="41">
        <v>527</v>
      </c>
      <c r="M52" s="41">
        <v>559</v>
      </c>
      <c r="N52" s="41">
        <v>520</v>
      </c>
      <c r="O52" s="62">
        <f t="shared" si="2"/>
        <v>514.91666666666663</v>
      </c>
      <c r="R52" s="61"/>
    </row>
    <row r="53" spans="1:18" ht="13.5" thickBot="1" x14ac:dyDescent="0.25">
      <c r="A53" s="11"/>
      <c r="B53" s="12"/>
      <c r="C53" s="61"/>
      <c r="D53" s="61"/>
      <c r="E53" s="61"/>
      <c r="F53" s="61"/>
      <c r="G53" s="61" t="s">
        <v>23</v>
      </c>
      <c r="H53" s="61"/>
      <c r="I53" s="61"/>
      <c r="J53" s="61"/>
      <c r="K53" s="61"/>
      <c r="L53" s="61"/>
      <c r="M53" s="61"/>
      <c r="N53" s="61"/>
      <c r="O53" s="62"/>
    </row>
    <row r="54" spans="1:18" x14ac:dyDescent="0.2">
      <c r="A54" s="7" t="s">
        <v>24</v>
      </c>
      <c r="B54" s="8"/>
      <c r="C54" s="65">
        <f>SUM(C37:C53)</f>
        <v>2730</v>
      </c>
      <c r="D54" s="65">
        <f t="shared" ref="D54:N54" si="3">SUM(D37:D53)</f>
        <v>2850</v>
      </c>
      <c r="E54" s="65">
        <f t="shared" si="3"/>
        <v>2744</v>
      </c>
      <c r="F54" s="65">
        <f t="shared" si="3"/>
        <v>2668</v>
      </c>
      <c r="G54" s="65">
        <f t="shared" si="3"/>
        <v>2568</v>
      </c>
      <c r="H54" s="65">
        <f t="shared" si="3"/>
        <v>2778</v>
      </c>
      <c r="I54" s="65">
        <f t="shared" si="3"/>
        <v>2900</v>
      </c>
      <c r="J54" s="65">
        <f t="shared" si="3"/>
        <v>2904</v>
      </c>
      <c r="K54" s="65">
        <f t="shared" si="3"/>
        <v>2651</v>
      </c>
      <c r="L54" s="65">
        <f t="shared" si="3"/>
        <v>2660</v>
      </c>
      <c r="M54" s="65">
        <f t="shared" si="3"/>
        <v>3154</v>
      </c>
      <c r="N54" s="65">
        <f t="shared" si="3"/>
        <v>3262</v>
      </c>
      <c r="O54" s="66">
        <f t="shared" si="2"/>
        <v>2822.4166666666665</v>
      </c>
    </row>
    <row r="55" spans="1:18" ht="13.5" thickBot="1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72"/>
    </row>
    <row r="56" spans="1:18" x14ac:dyDescent="0.2">
      <c r="A56" s="73" t="s">
        <v>27</v>
      </c>
      <c r="B56" s="12"/>
      <c r="C56" s="74">
        <f t="shared" ref="C56:O56" si="4">C54/C25</f>
        <v>0.49420709630702392</v>
      </c>
      <c r="D56" s="74">
        <f t="shared" si="4"/>
        <v>0.49582463465553234</v>
      </c>
      <c r="E56" s="74">
        <f t="shared" si="4"/>
        <v>0.49809402795425667</v>
      </c>
      <c r="F56" s="74">
        <f t="shared" si="4"/>
        <v>0.50415721844293271</v>
      </c>
      <c r="G56" s="74">
        <f t="shared" si="4"/>
        <v>0.49584861942459935</v>
      </c>
      <c r="H56" s="74">
        <f t="shared" si="4"/>
        <v>0.52653525398028811</v>
      </c>
      <c r="I56" s="74">
        <f t="shared" si="4"/>
        <v>0.54449868569282767</v>
      </c>
      <c r="J56" s="74">
        <f t="shared" si="4"/>
        <v>0.54300673148840684</v>
      </c>
      <c r="K56" s="74">
        <f t="shared" si="4"/>
        <v>0.50649598777225835</v>
      </c>
      <c r="L56" s="74">
        <f t="shared" si="4"/>
        <v>0.49599104978556779</v>
      </c>
      <c r="M56" s="74">
        <f t="shared" si="4"/>
        <v>0.50270959515460634</v>
      </c>
      <c r="N56" s="74">
        <f t="shared" si="4"/>
        <v>0.50230982445334149</v>
      </c>
      <c r="O56" s="75">
        <f t="shared" si="4"/>
        <v>0.50879564949599654</v>
      </c>
    </row>
    <row r="57" spans="1:18" ht="13.5" thickBot="1" x14ac:dyDescent="0.25">
      <c r="A57" s="22" t="s">
        <v>28</v>
      </c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7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8" x14ac:dyDescent="0.2">
      <c r="A60" s="2" t="s">
        <v>34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</sheetData>
  <phoneticPr fontId="13" type="noConversion"/>
  <printOptions horizontalCentered="1"/>
  <pageMargins left="0.35433070866141736" right="0.19685039370078741" top="0.98425196850393704" bottom="0.98425196850393704" header="0.98425196850393704" footer="0.98425196850393704"/>
  <pageSetup paperSize="9" scale="85" orientation="portrait" horizontalDpi="4294967292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"/>
  <sheetViews>
    <sheetView showGridLines="0" zoomScale="70" workbookViewId="0">
      <selection activeCell="S7" sqref="S7:S17"/>
    </sheetView>
  </sheetViews>
  <sheetFormatPr defaultRowHeight="12.75" x14ac:dyDescent="0.2"/>
  <cols>
    <col min="1" max="1" width="10.7109375" customWidth="1"/>
    <col min="2" max="2" width="13" customWidth="1"/>
    <col min="3" max="3" width="6.7109375" customWidth="1"/>
    <col min="4" max="4" width="7.28515625" customWidth="1"/>
    <col min="5" max="6" width="6.7109375" customWidth="1"/>
    <col min="7" max="7" width="7" customWidth="1"/>
    <col min="8" max="9" width="6.7109375" customWidth="1"/>
    <col min="10" max="10" width="8.140625" customWidth="1"/>
    <col min="11" max="11" width="6.7109375" customWidth="1"/>
    <col min="12" max="12" width="7.140625" customWidth="1"/>
    <col min="13" max="14" width="6.7109375" customWidth="1"/>
    <col min="15" max="15" width="11" customWidth="1"/>
  </cols>
  <sheetData>
    <row r="1" spans="1:28" x14ac:dyDescent="0.2">
      <c r="A1" s="2" t="s">
        <v>41</v>
      </c>
      <c r="B1" s="4" t="s">
        <v>43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8" ht="13.5" thickBot="1" x14ac:dyDescent="0.25">
      <c r="A3" t="s">
        <v>32</v>
      </c>
    </row>
    <row r="4" spans="1:28" x14ac:dyDescent="0.2">
      <c r="A4" s="7" t="s">
        <v>0</v>
      </c>
      <c r="B4" s="8"/>
      <c r="C4" s="9" t="s">
        <v>1</v>
      </c>
      <c r="D4" s="2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28" t="s">
        <v>10</v>
      </c>
      <c r="M4" s="9" t="s">
        <v>11</v>
      </c>
      <c r="N4" s="9" t="s">
        <v>12</v>
      </c>
      <c r="O4" s="10" t="s">
        <v>13</v>
      </c>
    </row>
    <row r="5" spans="1:28" ht="15" x14ac:dyDescent="0.25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3"/>
      <c r="O5" s="36" t="s">
        <v>31</v>
      </c>
    </row>
    <row r="6" spans="1:28" ht="13.5" thickBo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53" t="s">
        <v>44</v>
      </c>
    </row>
    <row r="7" spans="1:28" ht="15" x14ac:dyDescent="0.25">
      <c r="A7" s="30" t="s">
        <v>15</v>
      </c>
      <c r="B7" s="8"/>
      <c r="C7" s="25">
        <v>353</v>
      </c>
      <c r="D7" s="25">
        <v>378</v>
      </c>
      <c r="E7" s="25">
        <v>433</v>
      </c>
      <c r="F7" s="25">
        <v>380</v>
      </c>
      <c r="G7" s="25">
        <v>419</v>
      </c>
      <c r="H7" s="25">
        <v>509</v>
      </c>
      <c r="I7" s="25">
        <v>639</v>
      </c>
      <c r="J7" s="46">
        <v>553</v>
      </c>
      <c r="K7" s="25">
        <v>715</v>
      </c>
      <c r="L7" s="25">
        <v>766</v>
      </c>
      <c r="M7" s="25">
        <v>833</v>
      </c>
      <c r="N7" s="25">
        <v>831</v>
      </c>
      <c r="O7" s="38">
        <f>+SUM(C7:N7)/12</f>
        <v>567.41666666666663</v>
      </c>
      <c r="Q7" s="25">
        <v>391</v>
      </c>
      <c r="R7" s="25">
        <v>44</v>
      </c>
      <c r="S7" s="54">
        <f>SUM(Q7:R7)</f>
        <v>435</v>
      </c>
    </row>
    <row r="8" spans="1:28" ht="15" x14ac:dyDescent="0.25">
      <c r="A8" s="11" t="s">
        <v>16</v>
      </c>
      <c r="B8" s="12"/>
      <c r="C8" s="23">
        <v>16</v>
      </c>
      <c r="D8" s="23">
        <v>19</v>
      </c>
      <c r="E8" s="23">
        <v>19</v>
      </c>
      <c r="F8" s="23">
        <v>17</v>
      </c>
      <c r="G8" s="23">
        <v>15</v>
      </c>
      <c r="H8" s="23">
        <v>18</v>
      </c>
      <c r="I8" s="23">
        <v>20</v>
      </c>
      <c r="J8" s="23">
        <v>22</v>
      </c>
      <c r="K8" s="23">
        <v>24</v>
      </c>
      <c r="L8" s="23">
        <v>24</v>
      </c>
      <c r="M8" s="23">
        <v>29</v>
      </c>
      <c r="N8" s="55">
        <v>21</v>
      </c>
      <c r="O8" s="24">
        <f t="shared" ref="O8:O20" si="0">+SUM(C8:N8)/12</f>
        <v>20.333333333333332</v>
      </c>
      <c r="Q8" s="23">
        <v>13</v>
      </c>
      <c r="R8" s="23">
        <v>4</v>
      </c>
      <c r="S8" s="54">
        <f t="shared" ref="S8:S16" si="1">SUM(Q8:R8)</f>
        <v>17</v>
      </c>
    </row>
    <row r="9" spans="1:28" ht="15" x14ac:dyDescent="0.25">
      <c r="A9" s="11" t="s">
        <v>17</v>
      </c>
      <c r="B9" s="12"/>
      <c r="C9" s="23">
        <v>18</v>
      </c>
      <c r="D9" s="23">
        <v>18</v>
      </c>
      <c r="E9" s="23">
        <v>16</v>
      </c>
      <c r="F9" s="23">
        <v>18</v>
      </c>
      <c r="G9" s="23">
        <v>17</v>
      </c>
      <c r="H9" s="23">
        <v>17</v>
      </c>
      <c r="I9" s="23">
        <v>18</v>
      </c>
      <c r="J9" s="23">
        <v>14</v>
      </c>
      <c r="K9" s="23">
        <v>15</v>
      </c>
      <c r="L9" s="23">
        <v>10</v>
      </c>
      <c r="M9" s="23">
        <v>10</v>
      </c>
      <c r="N9" s="55">
        <v>6</v>
      </c>
      <c r="O9" s="24">
        <f t="shared" si="0"/>
        <v>14.75</v>
      </c>
      <c r="Q9" s="23">
        <v>0</v>
      </c>
      <c r="R9" s="23">
        <v>1</v>
      </c>
      <c r="S9" s="54">
        <f t="shared" si="1"/>
        <v>1</v>
      </c>
    </row>
    <row r="10" spans="1:28" ht="15" x14ac:dyDescent="0.25">
      <c r="A10" s="11" t="s">
        <v>18</v>
      </c>
      <c r="B10" s="12"/>
      <c r="C10" s="23">
        <v>390</v>
      </c>
      <c r="D10" s="23">
        <v>405</v>
      </c>
      <c r="E10" s="23">
        <v>403</v>
      </c>
      <c r="F10" s="23">
        <v>394</v>
      </c>
      <c r="G10" s="23">
        <v>411</v>
      </c>
      <c r="H10" s="23">
        <v>433</v>
      </c>
      <c r="I10" s="23">
        <v>410</v>
      </c>
      <c r="J10" s="23">
        <v>396</v>
      </c>
      <c r="K10" s="23">
        <v>380</v>
      </c>
      <c r="L10" s="23">
        <v>393</v>
      </c>
      <c r="M10" s="23">
        <v>403</v>
      </c>
      <c r="N10" s="55">
        <v>389</v>
      </c>
      <c r="O10" s="24">
        <f t="shared" si="0"/>
        <v>400.58333333333331</v>
      </c>
      <c r="Q10" s="23">
        <v>187</v>
      </c>
      <c r="R10" s="23">
        <v>40</v>
      </c>
      <c r="S10" s="54">
        <f t="shared" si="1"/>
        <v>227</v>
      </c>
    </row>
    <row r="11" spans="1:28" ht="15" x14ac:dyDescent="0.25">
      <c r="A11" s="11" t="s">
        <v>19</v>
      </c>
      <c r="B11" s="12"/>
      <c r="C11" s="23">
        <v>10</v>
      </c>
      <c r="D11" s="23">
        <v>11</v>
      </c>
      <c r="E11" s="23">
        <v>13</v>
      </c>
      <c r="F11" s="23">
        <v>12</v>
      </c>
      <c r="G11" s="23">
        <v>11</v>
      </c>
      <c r="H11" s="23">
        <v>12</v>
      </c>
      <c r="I11" s="23">
        <v>13</v>
      </c>
      <c r="J11" s="23">
        <v>7</v>
      </c>
      <c r="K11" s="23">
        <v>6</v>
      </c>
      <c r="L11" s="23">
        <v>6</v>
      </c>
      <c r="M11" s="23">
        <v>3</v>
      </c>
      <c r="N11" s="55">
        <v>15</v>
      </c>
      <c r="O11" s="24">
        <f t="shared" si="0"/>
        <v>9.9166666666666661</v>
      </c>
      <c r="Q11" s="23">
        <v>8</v>
      </c>
      <c r="R11" s="23">
        <v>0</v>
      </c>
      <c r="S11" s="54">
        <f t="shared" si="1"/>
        <v>8</v>
      </c>
    </row>
    <row r="12" spans="1:28" ht="15" x14ac:dyDescent="0.25">
      <c r="A12" s="48" t="s">
        <v>33</v>
      </c>
      <c r="B12" s="12"/>
      <c r="C12" s="23">
        <v>647</v>
      </c>
      <c r="D12" s="23">
        <v>668</v>
      </c>
      <c r="E12" s="23">
        <v>677</v>
      </c>
      <c r="F12" s="23">
        <v>623</v>
      </c>
      <c r="G12" s="23">
        <v>621</v>
      </c>
      <c r="H12" s="23">
        <v>625</v>
      </c>
      <c r="I12" s="23">
        <v>568</v>
      </c>
      <c r="J12" s="23">
        <v>560</v>
      </c>
      <c r="K12" s="23">
        <v>526</v>
      </c>
      <c r="L12" s="23">
        <v>577</v>
      </c>
      <c r="M12" s="23">
        <v>607</v>
      </c>
      <c r="N12" s="55">
        <v>608</v>
      </c>
      <c r="O12" s="24">
        <f t="shared" si="0"/>
        <v>608.91666666666663</v>
      </c>
      <c r="Q12" s="23">
        <v>63</v>
      </c>
      <c r="R12" s="23">
        <v>32</v>
      </c>
      <c r="S12" s="54">
        <f t="shared" si="1"/>
        <v>95</v>
      </c>
    </row>
    <row r="13" spans="1:28" ht="15" x14ac:dyDescent="0.25">
      <c r="A13" s="11" t="s">
        <v>29</v>
      </c>
      <c r="B13" s="12"/>
      <c r="C13" s="23">
        <v>683</v>
      </c>
      <c r="D13" s="23">
        <v>677</v>
      </c>
      <c r="E13" s="23">
        <v>682</v>
      </c>
      <c r="F13" s="23">
        <v>645</v>
      </c>
      <c r="G13" s="23">
        <v>625</v>
      </c>
      <c r="H13" s="23">
        <v>637</v>
      </c>
      <c r="I13" s="23">
        <v>633</v>
      </c>
      <c r="J13" s="23">
        <v>651</v>
      </c>
      <c r="K13" s="23">
        <v>673</v>
      </c>
      <c r="L13" s="23">
        <v>685</v>
      </c>
      <c r="M13" s="23">
        <v>736</v>
      </c>
      <c r="N13" s="55">
        <v>681</v>
      </c>
      <c r="O13" s="24">
        <f t="shared" si="0"/>
        <v>667.33333333333337</v>
      </c>
      <c r="Q13" s="23">
        <v>423</v>
      </c>
      <c r="R13" s="23">
        <v>264</v>
      </c>
      <c r="S13" s="54">
        <f t="shared" si="1"/>
        <v>687</v>
      </c>
    </row>
    <row r="14" spans="1:28" ht="15" x14ac:dyDescent="0.25">
      <c r="A14" s="11" t="s">
        <v>30</v>
      </c>
      <c r="B14" s="12"/>
      <c r="C14" s="23">
        <v>855</v>
      </c>
      <c r="D14" s="23">
        <v>876</v>
      </c>
      <c r="E14" s="23">
        <v>819</v>
      </c>
      <c r="F14" s="23">
        <v>602</v>
      </c>
      <c r="G14" s="23">
        <v>433</v>
      </c>
      <c r="H14" s="23">
        <v>411</v>
      </c>
      <c r="I14" s="23">
        <v>406</v>
      </c>
      <c r="J14" s="23">
        <v>422</v>
      </c>
      <c r="K14" s="23">
        <v>393</v>
      </c>
      <c r="L14" s="23">
        <v>452</v>
      </c>
      <c r="M14" s="23">
        <v>795</v>
      </c>
      <c r="N14" s="55">
        <v>874</v>
      </c>
      <c r="O14" s="24">
        <f t="shared" si="0"/>
        <v>611.5</v>
      </c>
      <c r="Q14" s="23">
        <v>616</v>
      </c>
      <c r="R14" s="23">
        <v>1232</v>
      </c>
      <c r="S14" s="54">
        <f t="shared" si="1"/>
        <v>1848</v>
      </c>
    </row>
    <row r="15" spans="1:28" ht="15" x14ac:dyDescent="0.25">
      <c r="A15" s="11" t="s">
        <v>20</v>
      </c>
      <c r="B15" s="12"/>
      <c r="C15" s="23">
        <v>196</v>
      </c>
      <c r="D15" s="23">
        <v>202</v>
      </c>
      <c r="E15" s="23">
        <v>185</v>
      </c>
      <c r="F15" s="23">
        <v>142</v>
      </c>
      <c r="G15" s="23">
        <v>119</v>
      </c>
      <c r="H15" s="23">
        <v>104</v>
      </c>
      <c r="I15" s="23">
        <v>92</v>
      </c>
      <c r="J15" s="23">
        <v>99</v>
      </c>
      <c r="K15" s="23">
        <v>110</v>
      </c>
      <c r="L15" s="23">
        <v>107</v>
      </c>
      <c r="M15" s="23">
        <v>198</v>
      </c>
      <c r="N15" s="55">
        <v>428</v>
      </c>
      <c r="O15" s="24">
        <f t="shared" si="0"/>
        <v>165.16666666666666</v>
      </c>
      <c r="Q15" s="23">
        <v>175</v>
      </c>
      <c r="R15" s="23">
        <v>8</v>
      </c>
      <c r="S15" s="54">
        <f t="shared" si="1"/>
        <v>183</v>
      </c>
    </row>
    <row r="16" spans="1:28" ht="15" x14ac:dyDescent="0.25">
      <c r="A16" s="11" t="s">
        <v>21</v>
      </c>
      <c r="B16" s="12"/>
      <c r="C16" s="23">
        <v>36</v>
      </c>
      <c r="D16" s="23">
        <v>31</v>
      </c>
      <c r="E16" s="23">
        <v>29</v>
      </c>
      <c r="F16" s="23">
        <v>31</v>
      </c>
      <c r="G16" s="23">
        <v>33</v>
      </c>
      <c r="H16" s="23">
        <v>31</v>
      </c>
      <c r="I16" s="23">
        <v>39</v>
      </c>
      <c r="J16" s="23">
        <v>30</v>
      </c>
      <c r="K16" s="23">
        <v>30</v>
      </c>
      <c r="L16" s="23">
        <v>30</v>
      </c>
      <c r="M16" s="23">
        <v>27</v>
      </c>
      <c r="N16" s="55">
        <v>33</v>
      </c>
      <c r="O16" s="24">
        <f t="shared" si="0"/>
        <v>31.666666666666668</v>
      </c>
      <c r="Q16" s="23">
        <v>20</v>
      </c>
      <c r="R16" s="23">
        <v>6</v>
      </c>
      <c r="S16" s="54">
        <f t="shared" si="1"/>
        <v>26</v>
      </c>
    </row>
    <row r="17" spans="1:19" ht="15" x14ac:dyDescent="0.25">
      <c r="A17" s="11" t="s">
        <v>22</v>
      </c>
      <c r="B17" s="12"/>
      <c r="C17" s="23">
        <v>1144</v>
      </c>
      <c r="D17" s="23">
        <v>1124</v>
      </c>
      <c r="E17" s="23">
        <v>1182</v>
      </c>
      <c r="F17" s="23">
        <v>985</v>
      </c>
      <c r="G17" s="23">
        <v>979</v>
      </c>
      <c r="H17" s="23">
        <v>1257</v>
      </c>
      <c r="I17" s="23">
        <v>1320</v>
      </c>
      <c r="J17" s="23">
        <v>1256</v>
      </c>
      <c r="K17" s="23">
        <v>928</v>
      </c>
      <c r="L17" s="23">
        <v>819</v>
      </c>
      <c r="M17" s="23">
        <f>408+333+64+58+156+16</f>
        <v>1035</v>
      </c>
      <c r="N17" s="55">
        <v>1085</v>
      </c>
      <c r="O17" s="24">
        <f t="shared" si="0"/>
        <v>1092.8333333333333</v>
      </c>
      <c r="Q17" s="23">
        <v>631</v>
      </c>
      <c r="R17" s="23">
        <v>299</v>
      </c>
      <c r="S17" s="54">
        <f>SUM(Q17:R17)</f>
        <v>930</v>
      </c>
    </row>
    <row r="18" spans="1:19" ht="15.75" thickBot="1" x14ac:dyDescent="0.3">
      <c r="A18" s="14"/>
      <c r="B18" s="15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4"/>
      <c r="R18" s="54"/>
    </row>
    <row r="19" spans="1:19" ht="15" x14ac:dyDescent="0.25">
      <c r="A19" s="7"/>
      <c r="B19" s="8"/>
      <c r="C19" s="25"/>
      <c r="D19" s="25"/>
      <c r="E19" s="25"/>
      <c r="F19" s="25"/>
      <c r="G19" s="25" t="s">
        <v>23</v>
      </c>
      <c r="H19" s="25"/>
      <c r="I19" s="25"/>
      <c r="J19" s="25"/>
      <c r="K19" s="25"/>
      <c r="L19" s="25"/>
      <c r="M19" s="25"/>
      <c r="N19" s="25"/>
      <c r="O19" s="38"/>
      <c r="R19" s="54"/>
    </row>
    <row r="20" spans="1:19" ht="15" x14ac:dyDescent="0.25">
      <c r="A20" s="11" t="s">
        <v>24</v>
      </c>
      <c r="B20" s="12"/>
      <c r="C20" s="23">
        <f t="shared" ref="C20:N20" si="2">SUM(C7:C19)</f>
        <v>4348</v>
      </c>
      <c r="D20" s="23">
        <f>SUM(D7:D19)</f>
        <v>4409</v>
      </c>
      <c r="E20" s="23">
        <f t="shared" si="2"/>
        <v>4458</v>
      </c>
      <c r="F20" s="23">
        <f t="shared" si="2"/>
        <v>3849</v>
      </c>
      <c r="G20" s="23">
        <f t="shared" si="2"/>
        <v>3683</v>
      </c>
      <c r="H20" s="23">
        <f t="shared" si="2"/>
        <v>4054</v>
      </c>
      <c r="I20" s="23">
        <f t="shared" si="2"/>
        <v>4158</v>
      </c>
      <c r="J20" s="44">
        <f t="shared" si="2"/>
        <v>4010</v>
      </c>
      <c r="K20" s="23">
        <f t="shared" si="2"/>
        <v>3800</v>
      </c>
      <c r="L20" s="23">
        <f t="shared" si="2"/>
        <v>3869</v>
      </c>
      <c r="M20" s="23">
        <f t="shared" si="2"/>
        <v>4676</v>
      </c>
      <c r="N20" s="23">
        <f t="shared" si="2"/>
        <v>4971</v>
      </c>
      <c r="O20" s="24">
        <f t="shared" si="0"/>
        <v>4190.416666666667</v>
      </c>
      <c r="P20" s="44"/>
      <c r="R20" s="54"/>
    </row>
    <row r="21" spans="1:19" ht="15" thickBot="1" x14ac:dyDescent="0.25">
      <c r="A21" s="18"/>
      <c r="B21" s="1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0"/>
    </row>
    <row r="22" spans="1:19" ht="15" x14ac:dyDescent="0.25">
      <c r="A22" s="30" t="s">
        <v>25</v>
      </c>
      <c r="B22" s="8"/>
      <c r="C22" s="33">
        <f>C20/$F$55</f>
        <v>5.5042155100387374E-2</v>
      </c>
      <c r="D22" s="33">
        <f t="shared" ref="D22:O22" si="3">D20/$F$55</f>
        <v>5.5814365648023903E-2</v>
      </c>
      <c r="E22" s="33">
        <f t="shared" si="3"/>
        <v>5.643466592399423E-2</v>
      </c>
      <c r="F22" s="33">
        <f t="shared" si="3"/>
        <v>4.872521963693445E-2</v>
      </c>
      <c r="G22" s="33">
        <f t="shared" si="3"/>
        <v>4.6623794212218649E-2</v>
      </c>
      <c r="H22" s="33">
        <f t="shared" si="3"/>
        <v>5.1320353444565411E-2</v>
      </c>
      <c r="I22" s="33">
        <f t="shared" si="3"/>
        <v>5.2636909132339163E-2</v>
      </c>
      <c r="J22" s="33">
        <f t="shared" si="3"/>
        <v>5.0763349115122668E-2</v>
      </c>
      <c r="K22" s="33">
        <f t="shared" si="3"/>
        <v>4.8104919360964123E-2</v>
      </c>
      <c r="L22" s="33">
        <f t="shared" si="3"/>
        <v>4.897840342304479E-2</v>
      </c>
      <c r="M22" s="33">
        <f t="shared" si="3"/>
        <v>5.9194369192596907E-2</v>
      </c>
      <c r="N22" s="33">
        <f t="shared" si="3"/>
        <v>6.2928830037724384E-2</v>
      </c>
      <c r="O22" s="45">
        <f t="shared" si="3"/>
        <v>5.3047277852326338E-2</v>
      </c>
    </row>
    <row r="23" spans="1:19" ht="13.5" thickBot="1" x14ac:dyDescent="0.25">
      <c r="A23" s="14" t="s">
        <v>26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/>
    </row>
    <row r="25" spans="1:19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9" x14ac:dyDescent="0.2">
      <c r="A28" s="4" t="s">
        <v>39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  <c r="Q28" s="6"/>
    </row>
    <row r="29" spans="1:1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9" ht="13.5" thickBot="1" x14ac:dyDescent="0.25"/>
    <row r="31" spans="1:19" x14ac:dyDescent="0.2">
      <c r="A31" s="7" t="s">
        <v>0</v>
      </c>
      <c r="B31" s="8"/>
      <c r="C31" s="9" t="s">
        <v>1</v>
      </c>
      <c r="D31" s="27" t="s">
        <v>2</v>
      </c>
      <c r="E31" s="9" t="s">
        <v>3</v>
      </c>
      <c r="F31" s="9" t="s">
        <v>4</v>
      </c>
      <c r="G31" s="9" t="s">
        <v>5</v>
      </c>
      <c r="H31" s="9" t="s">
        <v>6</v>
      </c>
      <c r="I31" s="9" t="s">
        <v>7</v>
      </c>
      <c r="J31" s="9" t="s">
        <v>8</v>
      </c>
      <c r="K31" s="9" t="s">
        <v>9</v>
      </c>
      <c r="L31" s="28" t="s">
        <v>10</v>
      </c>
      <c r="M31" s="9" t="s">
        <v>11</v>
      </c>
      <c r="N31" s="9" t="s">
        <v>12</v>
      </c>
      <c r="O31" s="20" t="s">
        <v>13</v>
      </c>
    </row>
    <row r="32" spans="1:19" x14ac:dyDescent="0.2">
      <c r="A32" s="11" t="s">
        <v>14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21" t="s">
        <v>31</v>
      </c>
    </row>
    <row r="33" spans="1:15" ht="13.5" thickBot="1" x14ac:dyDescent="0.25">
      <c r="A33" s="42"/>
      <c r="B33" s="43"/>
      <c r="C33" s="43"/>
      <c r="D33" s="19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7" t="s">
        <v>37</v>
      </c>
    </row>
    <row r="34" spans="1:15" ht="15" x14ac:dyDescent="0.25">
      <c r="A34" s="30" t="s">
        <v>15</v>
      </c>
      <c r="B34" s="8"/>
      <c r="C34" s="40"/>
      <c r="E34" s="25"/>
      <c r="F34" s="25"/>
      <c r="G34" s="25"/>
      <c r="H34" s="25"/>
      <c r="I34" s="25"/>
      <c r="J34" s="25"/>
      <c r="K34" s="25"/>
      <c r="L34" s="25"/>
      <c r="M34" s="25">
        <v>401</v>
      </c>
      <c r="N34" s="25">
        <v>391</v>
      </c>
      <c r="O34" s="24">
        <f>SUM(C34:N34)/12</f>
        <v>66</v>
      </c>
    </row>
    <row r="35" spans="1:15" ht="15" x14ac:dyDescent="0.25">
      <c r="A35" s="11" t="s">
        <v>16</v>
      </c>
      <c r="B35" s="12"/>
      <c r="C35" s="41"/>
      <c r="E35" s="23"/>
      <c r="F35" s="23"/>
      <c r="G35" s="23"/>
      <c r="H35" s="23"/>
      <c r="I35" s="23"/>
      <c r="J35" s="23"/>
      <c r="K35" s="23"/>
      <c r="L35" s="23"/>
      <c r="M35" s="23">
        <v>17</v>
      </c>
      <c r="N35" s="23">
        <v>13</v>
      </c>
      <c r="O35" s="24">
        <f t="shared" ref="O35:O47" si="4">SUM(C35:N35)/12</f>
        <v>2.5</v>
      </c>
    </row>
    <row r="36" spans="1:15" ht="15" x14ac:dyDescent="0.25">
      <c r="A36" s="11" t="s">
        <v>17</v>
      </c>
      <c r="B36" s="12"/>
      <c r="C36" s="41"/>
      <c r="E36" s="23"/>
      <c r="F36" s="23"/>
      <c r="G36" s="23"/>
      <c r="H36" s="23"/>
      <c r="I36" s="23"/>
      <c r="J36" s="23"/>
      <c r="K36" s="23"/>
      <c r="L36" s="23"/>
      <c r="M36" s="23">
        <v>0</v>
      </c>
      <c r="N36" s="23">
        <v>0</v>
      </c>
      <c r="O36" s="24">
        <f t="shared" si="4"/>
        <v>0</v>
      </c>
    </row>
    <row r="37" spans="1:15" ht="15" x14ac:dyDescent="0.25">
      <c r="A37" s="11" t="s">
        <v>18</v>
      </c>
      <c r="B37" s="12"/>
      <c r="C37" s="41"/>
      <c r="E37" s="23"/>
      <c r="F37" s="23"/>
      <c r="G37" s="23"/>
      <c r="H37" s="23"/>
      <c r="I37" s="23"/>
      <c r="J37" s="23"/>
      <c r="K37" s="23"/>
      <c r="L37" s="23"/>
      <c r="M37" s="23">
        <v>190</v>
      </c>
      <c r="N37" s="23">
        <v>187</v>
      </c>
      <c r="O37" s="24">
        <f t="shared" si="4"/>
        <v>31.416666666666668</v>
      </c>
    </row>
    <row r="38" spans="1:15" ht="15" x14ac:dyDescent="0.25">
      <c r="A38" s="11" t="s">
        <v>19</v>
      </c>
      <c r="B38" s="12"/>
      <c r="C38" s="41"/>
      <c r="E38" s="23"/>
      <c r="F38" s="23"/>
      <c r="G38" s="23"/>
      <c r="H38" s="23"/>
      <c r="I38" s="23"/>
      <c r="J38" s="23"/>
      <c r="K38" s="23"/>
      <c r="L38" s="23"/>
      <c r="M38" s="23">
        <v>2</v>
      </c>
      <c r="N38" s="23">
        <v>8</v>
      </c>
      <c r="O38" s="24">
        <f t="shared" si="4"/>
        <v>0.83333333333333337</v>
      </c>
    </row>
    <row r="39" spans="1:15" ht="15" x14ac:dyDescent="0.25">
      <c r="A39" s="48" t="s">
        <v>33</v>
      </c>
      <c r="B39" s="12"/>
      <c r="C39" s="41"/>
      <c r="E39" s="23"/>
      <c r="F39" s="23"/>
      <c r="G39" s="23"/>
      <c r="H39" s="23"/>
      <c r="I39" s="23"/>
      <c r="J39" s="23"/>
      <c r="K39" s="23"/>
      <c r="L39" s="23"/>
      <c r="M39" s="23">
        <v>51</v>
      </c>
      <c r="N39" s="23">
        <v>63</v>
      </c>
      <c r="O39" s="24">
        <f t="shared" si="4"/>
        <v>9.5</v>
      </c>
    </row>
    <row r="40" spans="1:15" ht="15" x14ac:dyDescent="0.25">
      <c r="A40" s="11" t="s">
        <v>29</v>
      </c>
      <c r="B40" s="12"/>
      <c r="C40" s="41"/>
      <c r="E40" s="23"/>
      <c r="F40" s="23"/>
      <c r="G40" s="23"/>
      <c r="H40" s="23"/>
      <c r="I40" s="23"/>
      <c r="J40" s="23"/>
      <c r="K40" s="23"/>
      <c r="L40" s="23"/>
      <c r="M40" s="23">
        <v>478</v>
      </c>
      <c r="N40" s="23">
        <v>423</v>
      </c>
      <c r="O40" s="24">
        <f t="shared" si="4"/>
        <v>75.083333333333329</v>
      </c>
    </row>
    <row r="41" spans="1:15" ht="15" x14ac:dyDescent="0.25">
      <c r="A41" s="11" t="s">
        <v>30</v>
      </c>
      <c r="B41" s="12"/>
      <c r="C41" s="41"/>
      <c r="E41" s="23"/>
      <c r="F41" s="23"/>
      <c r="G41" s="23"/>
      <c r="H41" s="23"/>
      <c r="I41" s="23"/>
      <c r="J41" s="23"/>
      <c r="K41" s="23"/>
      <c r="L41" s="23"/>
      <c r="M41" s="23">
        <v>565</v>
      </c>
      <c r="N41" s="23">
        <v>616</v>
      </c>
      <c r="O41" s="24">
        <f t="shared" si="4"/>
        <v>98.416666666666671</v>
      </c>
    </row>
    <row r="42" spans="1:15" ht="15" x14ac:dyDescent="0.25">
      <c r="A42" s="11" t="s">
        <v>20</v>
      </c>
      <c r="B42" s="12"/>
      <c r="C42" s="41"/>
      <c r="E42" s="23"/>
      <c r="F42" s="23"/>
      <c r="G42" s="23"/>
      <c r="H42" s="23"/>
      <c r="I42" s="23"/>
      <c r="J42" s="23"/>
      <c r="K42" s="23"/>
      <c r="L42" s="23"/>
      <c r="M42" s="23">
        <v>84</v>
      </c>
      <c r="N42" s="23">
        <v>175</v>
      </c>
      <c r="O42" s="24">
        <f t="shared" si="4"/>
        <v>21.583333333333332</v>
      </c>
    </row>
    <row r="43" spans="1:15" ht="15" x14ac:dyDescent="0.25">
      <c r="A43" s="11" t="s">
        <v>21</v>
      </c>
      <c r="B43" s="12"/>
      <c r="C43" s="41"/>
      <c r="E43" s="23"/>
      <c r="F43" s="23"/>
      <c r="G43" s="23"/>
      <c r="H43" s="23"/>
      <c r="I43" s="23"/>
      <c r="J43" s="23"/>
      <c r="K43" s="23"/>
      <c r="L43" s="23"/>
      <c r="M43" s="23">
        <v>15</v>
      </c>
      <c r="N43" s="23">
        <v>20</v>
      </c>
      <c r="O43" s="24">
        <f t="shared" si="4"/>
        <v>2.9166666666666665</v>
      </c>
    </row>
    <row r="44" spans="1:15" ht="15" x14ac:dyDescent="0.25">
      <c r="A44" s="11" t="s">
        <v>22</v>
      </c>
      <c r="B44" s="12"/>
      <c r="C44" s="41"/>
      <c r="E44" s="23"/>
      <c r="F44" s="23"/>
      <c r="G44" s="23"/>
      <c r="H44" s="23"/>
      <c r="I44" s="23"/>
      <c r="J44" s="23"/>
      <c r="K44" s="23"/>
      <c r="L44" s="23"/>
      <c r="M44" s="23">
        <f>197+135+56+54+105+15</f>
        <v>562</v>
      </c>
      <c r="N44" s="23">
        <f>20+21+54+74+235+91+44+36+41+15</f>
        <v>631</v>
      </c>
      <c r="O44" s="24">
        <f t="shared" si="4"/>
        <v>99.416666666666671</v>
      </c>
    </row>
    <row r="45" spans="1:15" ht="15.75" thickBot="1" x14ac:dyDescent="0.3">
      <c r="A45" s="14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4"/>
    </row>
    <row r="46" spans="1:15" ht="15" x14ac:dyDescent="0.25">
      <c r="A46" s="7"/>
      <c r="B46" s="8"/>
      <c r="C46" s="25"/>
      <c r="D46" s="25"/>
      <c r="E46" s="25"/>
      <c r="F46" s="25"/>
      <c r="G46" s="25" t="s">
        <v>23</v>
      </c>
      <c r="H46" s="25"/>
      <c r="I46" s="25"/>
      <c r="J46" s="25"/>
      <c r="K46" s="25"/>
      <c r="L46" s="25"/>
      <c r="M46" s="25"/>
      <c r="N46" s="25"/>
      <c r="O46" s="38"/>
    </row>
    <row r="47" spans="1:15" ht="15" x14ac:dyDescent="0.25">
      <c r="A47" s="11" t="s">
        <v>24</v>
      </c>
      <c r="B47" s="12"/>
      <c r="C47" s="23">
        <f t="shared" ref="C47:N47" si="5">SUM(C34:C46)</f>
        <v>0</v>
      </c>
      <c r="D47" s="23">
        <f>SUM(D34:D44)</f>
        <v>0</v>
      </c>
      <c r="E47" s="23">
        <f t="shared" si="5"/>
        <v>0</v>
      </c>
      <c r="F47" s="23">
        <f t="shared" si="5"/>
        <v>0</v>
      </c>
      <c r="G47" s="23">
        <f>SUM(G34:G46)</f>
        <v>0</v>
      </c>
      <c r="H47" s="23">
        <f t="shared" si="5"/>
        <v>0</v>
      </c>
      <c r="I47" s="23">
        <f t="shared" si="5"/>
        <v>0</v>
      </c>
      <c r="J47" s="23">
        <f t="shared" si="5"/>
        <v>0</v>
      </c>
      <c r="K47" s="23">
        <f t="shared" si="5"/>
        <v>0</v>
      </c>
      <c r="L47" s="23">
        <f t="shared" si="5"/>
        <v>0</v>
      </c>
      <c r="M47" s="23">
        <f t="shared" si="5"/>
        <v>2365</v>
      </c>
      <c r="N47" s="23">
        <f t="shared" si="5"/>
        <v>2527</v>
      </c>
      <c r="O47" s="24">
        <f t="shared" si="4"/>
        <v>407.66666666666669</v>
      </c>
    </row>
    <row r="48" spans="1:15" ht="15.75" thickBot="1" x14ac:dyDescent="0.3">
      <c r="A48" s="1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34" t="s">
        <v>23</v>
      </c>
    </row>
    <row r="49" spans="1:15" ht="15" x14ac:dyDescent="0.25">
      <c r="A49" s="30" t="s">
        <v>27</v>
      </c>
      <c r="B49" s="8"/>
      <c r="C49" s="31">
        <f t="shared" ref="C49:O49" si="6">C47/C20</f>
        <v>0</v>
      </c>
      <c r="D49" s="31">
        <f t="shared" si="6"/>
        <v>0</v>
      </c>
      <c r="E49" s="31">
        <f t="shared" si="6"/>
        <v>0</v>
      </c>
      <c r="F49" s="31">
        <f t="shared" si="6"/>
        <v>0</v>
      </c>
      <c r="G49" s="31">
        <f t="shared" si="6"/>
        <v>0</v>
      </c>
      <c r="H49" s="31">
        <f t="shared" si="6"/>
        <v>0</v>
      </c>
      <c r="I49" s="31">
        <f t="shared" si="6"/>
        <v>0</v>
      </c>
      <c r="J49" s="31">
        <f t="shared" si="6"/>
        <v>0</v>
      </c>
      <c r="K49" s="31">
        <f t="shared" si="6"/>
        <v>0</v>
      </c>
      <c r="L49" s="31">
        <f t="shared" si="6"/>
        <v>0</v>
      </c>
      <c r="M49" s="31">
        <f t="shared" si="6"/>
        <v>0.50577416595380664</v>
      </c>
      <c r="N49" s="31">
        <f t="shared" si="6"/>
        <v>0.50834842084087706</v>
      </c>
      <c r="O49" s="32">
        <f t="shared" si="6"/>
        <v>9.728547280501143E-2</v>
      </c>
    </row>
    <row r="50" spans="1:15" ht="13.5" thickBot="1" x14ac:dyDescent="0.25">
      <c r="A50" s="22" t="s">
        <v>28</v>
      </c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7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2" t="s">
        <v>36</v>
      </c>
      <c r="B54" s="1"/>
      <c r="C54" s="1"/>
      <c r="D54" s="1"/>
      <c r="E54" s="1"/>
      <c r="F54" s="1"/>
      <c r="G54" s="37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2"/>
      <c r="B55" s="1"/>
      <c r="C55" s="1"/>
      <c r="D55" s="1">
        <v>2008</v>
      </c>
      <c r="E55" s="1"/>
      <c r="F55" s="51">
        <v>78994</v>
      </c>
      <c r="G55" s="37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35"/>
      <c r="B56" s="1"/>
      <c r="C56" s="1"/>
      <c r="D56" s="1"/>
      <c r="E56" s="1"/>
      <c r="F56" s="1"/>
      <c r="G56" s="37"/>
      <c r="H56" s="1"/>
      <c r="I56" s="1"/>
      <c r="J56" s="1"/>
      <c r="K56" s="1"/>
      <c r="L56" s="1"/>
      <c r="M56" s="1"/>
      <c r="N56" s="1"/>
      <c r="O56" s="1"/>
    </row>
    <row r="57" spans="1:15" x14ac:dyDescent="0.2">
      <c r="A57" s="49" t="s">
        <v>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">
      <c r="A60" s="2" t="s">
        <v>34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</sheetData>
  <phoneticPr fontId="13" type="noConversion"/>
  <printOptions horizontalCentered="1"/>
  <pageMargins left="0.35433070866141736" right="0.19685039370078741" top="0.98425196850393704" bottom="0.98425196850393704" header="0.98425196850393704" footer="0.98425196850393704"/>
  <pageSetup paperSize="9" scale="85" orientation="portrait" horizontalDpi="4294967292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"/>
  <sheetViews>
    <sheetView showGridLines="0" zoomScale="70" workbookViewId="0">
      <selection activeCell="Q41" sqref="Q41"/>
    </sheetView>
  </sheetViews>
  <sheetFormatPr defaultRowHeight="12.75" x14ac:dyDescent="0.2"/>
  <cols>
    <col min="1" max="1" width="10.7109375" customWidth="1"/>
    <col min="2" max="2" width="13" customWidth="1"/>
    <col min="3" max="3" width="6.7109375" customWidth="1"/>
    <col min="4" max="4" width="7.28515625" customWidth="1"/>
    <col min="5" max="6" width="6.7109375" customWidth="1"/>
    <col min="7" max="7" width="7" customWidth="1"/>
    <col min="8" max="9" width="6.7109375" customWidth="1"/>
    <col min="10" max="10" width="8.140625" customWidth="1"/>
    <col min="11" max="11" width="6.7109375" customWidth="1"/>
    <col min="12" max="12" width="7.140625" customWidth="1"/>
    <col min="13" max="14" width="6.7109375" customWidth="1"/>
    <col min="15" max="15" width="11" customWidth="1"/>
  </cols>
  <sheetData>
    <row r="1" spans="1:28" x14ac:dyDescent="0.2">
      <c r="A1" s="2" t="s">
        <v>41</v>
      </c>
      <c r="B1" s="4" t="s">
        <v>42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8" ht="13.5" thickBot="1" x14ac:dyDescent="0.25">
      <c r="A3" t="s">
        <v>32</v>
      </c>
    </row>
    <row r="4" spans="1:28" x14ac:dyDescent="0.2">
      <c r="A4" s="7" t="s">
        <v>0</v>
      </c>
      <c r="B4" s="8"/>
      <c r="C4" s="9" t="s">
        <v>1</v>
      </c>
      <c r="D4" s="2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28" t="s">
        <v>10</v>
      </c>
      <c r="M4" s="9" t="s">
        <v>11</v>
      </c>
      <c r="N4" s="9" t="s">
        <v>12</v>
      </c>
      <c r="O4" s="10" t="s">
        <v>13</v>
      </c>
    </row>
    <row r="5" spans="1:28" ht="15" x14ac:dyDescent="0.25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3"/>
      <c r="O5" s="36" t="s">
        <v>31</v>
      </c>
    </row>
    <row r="6" spans="1:28" ht="13.5" thickBo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52" t="s">
        <v>40</v>
      </c>
    </row>
    <row r="7" spans="1:28" ht="15" x14ac:dyDescent="0.25">
      <c r="A7" s="30" t="s">
        <v>15</v>
      </c>
      <c r="B7" s="8"/>
      <c r="C7" s="25">
        <v>287</v>
      </c>
      <c r="D7" s="25">
        <v>328</v>
      </c>
      <c r="E7" s="25">
        <v>329</v>
      </c>
      <c r="F7" s="25">
        <v>337</v>
      </c>
      <c r="G7" s="25">
        <v>373</v>
      </c>
      <c r="H7" s="25">
        <v>280</v>
      </c>
      <c r="I7" s="25">
        <v>323</v>
      </c>
      <c r="J7" s="46">
        <v>318</v>
      </c>
      <c r="K7" s="25">
        <v>410</v>
      </c>
      <c r="L7" s="25">
        <v>371</v>
      </c>
      <c r="M7" s="25"/>
      <c r="N7" s="25"/>
      <c r="O7" s="38">
        <f>+SUM(C7:N7)/10</f>
        <v>335.6</v>
      </c>
    </row>
    <row r="8" spans="1:28" ht="15" x14ac:dyDescent="0.25">
      <c r="A8" s="11" t="s">
        <v>16</v>
      </c>
      <c r="B8" s="12"/>
      <c r="C8" s="23">
        <v>13</v>
      </c>
      <c r="D8" s="23">
        <v>18</v>
      </c>
      <c r="E8" s="23">
        <v>12</v>
      </c>
      <c r="F8" s="23">
        <v>9</v>
      </c>
      <c r="G8" s="23">
        <v>10</v>
      </c>
      <c r="H8" s="23">
        <v>13</v>
      </c>
      <c r="I8" s="23">
        <v>12</v>
      </c>
      <c r="J8" s="23">
        <v>13</v>
      </c>
      <c r="K8" s="23">
        <v>17</v>
      </c>
      <c r="L8" s="23">
        <v>19</v>
      </c>
      <c r="M8" s="23"/>
      <c r="N8" s="23"/>
      <c r="O8" s="24">
        <f t="shared" ref="O8:O20" si="0">+SUM(C8:N8)/10</f>
        <v>13.6</v>
      </c>
    </row>
    <row r="9" spans="1:28" ht="15" x14ac:dyDescent="0.25">
      <c r="A9" s="11" t="s">
        <v>17</v>
      </c>
      <c r="B9" s="12"/>
      <c r="C9" s="23">
        <v>3</v>
      </c>
      <c r="D9" s="23">
        <v>3</v>
      </c>
      <c r="E9" s="23">
        <v>5</v>
      </c>
      <c r="F9" s="23">
        <v>4</v>
      </c>
      <c r="G9" s="23">
        <v>9</v>
      </c>
      <c r="H9" s="23">
        <v>9</v>
      </c>
      <c r="I9" s="23">
        <v>8</v>
      </c>
      <c r="J9" s="23">
        <v>8</v>
      </c>
      <c r="K9" s="23">
        <v>11</v>
      </c>
      <c r="L9" s="23">
        <v>19</v>
      </c>
      <c r="M9" s="23"/>
      <c r="N9" s="23"/>
      <c r="O9" s="24">
        <f t="shared" si="0"/>
        <v>7.9</v>
      </c>
    </row>
    <row r="10" spans="1:28" ht="15" x14ac:dyDescent="0.25">
      <c r="A10" s="11" t="s">
        <v>18</v>
      </c>
      <c r="B10" s="12"/>
      <c r="C10" s="23">
        <v>214</v>
      </c>
      <c r="D10" s="23">
        <v>244</v>
      </c>
      <c r="E10" s="23">
        <v>275</v>
      </c>
      <c r="F10" s="23">
        <v>274</v>
      </c>
      <c r="G10" s="23">
        <v>281</v>
      </c>
      <c r="H10" s="23">
        <v>275</v>
      </c>
      <c r="I10" s="23">
        <v>264</v>
      </c>
      <c r="J10" s="23">
        <v>305</v>
      </c>
      <c r="K10" s="23">
        <v>318</v>
      </c>
      <c r="L10" s="23">
        <v>341</v>
      </c>
      <c r="M10" s="23"/>
      <c r="N10" s="23"/>
      <c r="O10" s="24">
        <f t="shared" si="0"/>
        <v>279.10000000000002</v>
      </c>
    </row>
    <row r="11" spans="1:28" ht="15" x14ac:dyDescent="0.25">
      <c r="A11" s="11" t="s">
        <v>19</v>
      </c>
      <c r="B11" s="12"/>
      <c r="C11" s="23">
        <v>7</v>
      </c>
      <c r="D11" s="23">
        <v>7</v>
      </c>
      <c r="E11" s="23">
        <v>6</v>
      </c>
      <c r="F11" s="23">
        <v>8</v>
      </c>
      <c r="G11" s="23">
        <v>9</v>
      </c>
      <c r="H11" s="23">
        <v>5</v>
      </c>
      <c r="I11" s="23">
        <v>8</v>
      </c>
      <c r="J11" s="23">
        <v>11</v>
      </c>
      <c r="K11" s="23">
        <v>8</v>
      </c>
      <c r="L11" s="23">
        <v>9</v>
      </c>
      <c r="M11" s="23"/>
      <c r="N11" s="23"/>
      <c r="O11" s="24">
        <f t="shared" si="0"/>
        <v>7.8</v>
      </c>
    </row>
    <row r="12" spans="1:28" ht="15" x14ac:dyDescent="0.25">
      <c r="A12" s="48" t="s">
        <v>33</v>
      </c>
      <c r="B12" s="12"/>
      <c r="C12" s="23">
        <v>263</v>
      </c>
      <c r="D12" s="23">
        <v>313</v>
      </c>
      <c r="E12" s="23">
        <v>383</v>
      </c>
      <c r="F12" s="23">
        <v>413</v>
      </c>
      <c r="G12" s="23">
        <v>426</v>
      </c>
      <c r="H12" s="23">
        <v>431</v>
      </c>
      <c r="I12" s="23">
        <v>474</v>
      </c>
      <c r="J12" s="23">
        <v>477</v>
      </c>
      <c r="K12" s="23">
        <v>514</v>
      </c>
      <c r="L12" s="23">
        <v>510</v>
      </c>
      <c r="M12" s="23"/>
      <c r="N12" s="23"/>
      <c r="O12" s="24">
        <f t="shared" si="0"/>
        <v>420.4</v>
      </c>
    </row>
    <row r="13" spans="1:28" ht="15" x14ac:dyDescent="0.25">
      <c r="A13" s="11" t="s">
        <v>29</v>
      </c>
      <c r="B13" s="12"/>
      <c r="C13" s="23">
        <v>483</v>
      </c>
      <c r="D13" s="23">
        <v>490</v>
      </c>
      <c r="E13" s="23">
        <v>498</v>
      </c>
      <c r="F13" s="23">
        <v>478</v>
      </c>
      <c r="G13" s="23">
        <v>495</v>
      </c>
      <c r="H13" s="23">
        <v>539</v>
      </c>
      <c r="I13" s="23">
        <v>548</v>
      </c>
      <c r="J13" s="23">
        <v>567</v>
      </c>
      <c r="K13" s="23">
        <v>591</v>
      </c>
      <c r="L13" s="23">
        <v>603</v>
      </c>
      <c r="M13" s="23"/>
      <c r="N13" s="23"/>
      <c r="O13" s="24">
        <f t="shared" si="0"/>
        <v>529.20000000000005</v>
      </c>
    </row>
    <row r="14" spans="1:28" ht="15" x14ac:dyDescent="0.25">
      <c r="A14" s="11" t="s">
        <v>30</v>
      </c>
      <c r="B14" s="12"/>
      <c r="C14" s="23">
        <v>695</v>
      </c>
      <c r="D14" s="23">
        <v>705</v>
      </c>
      <c r="E14" s="23">
        <v>688</v>
      </c>
      <c r="F14" s="23">
        <v>508</v>
      </c>
      <c r="G14" s="23">
        <v>332</v>
      </c>
      <c r="H14" s="23">
        <v>296</v>
      </c>
      <c r="I14" s="23">
        <v>306</v>
      </c>
      <c r="J14" s="23">
        <v>277</v>
      </c>
      <c r="K14" s="23">
        <v>327</v>
      </c>
      <c r="L14" s="23">
        <v>362</v>
      </c>
      <c r="M14" s="23"/>
      <c r="N14" s="23"/>
      <c r="O14" s="24">
        <f t="shared" si="0"/>
        <v>449.6</v>
      </c>
    </row>
    <row r="15" spans="1:28" ht="15" x14ac:dyDescent="0.25">
      <c r="A15" s="11" t="s">
        <v>20</v>
      </c>
      <c r="B15" s="12"/>
      <c r="C15" s="23">
        <v>160</v>
      </c>
      <c r="D15" s="23">
        <v>176</v>
      </c>
      <c r="E15" s="23">
        <v>158</v>
      </c>
      <c r="F15" s="23">
        <v>130</v>
      </c>
      <c r="G15" s="23">
        <v>105</v>
      </c>
      <c r="H15" s="23">
        <v>101</v>
      </c>
      <c r="I15" s="23">
        <v>89</v>
      </c>
      <c r="J15" s="23">
        <v>88</v>
      </c>
      <c r="K15" s="23">
        <v>96</v>
      </c>
      <c r="L15" s="23">
        <v>91</v>
      </c>
      <c r="M15" s="23"/>
      <c r="N15" s="23"/>
      <c r="O15" s="24">
        <f t="shared" si="0"/>
        <v>119.4</v>
      </c>
    </row>
    <row r="16" spans="1:28" ht="15" x14ac:dyDescent="0.25">
      <c r="A16" s="11" t="s">
        <v>21</v>
      </c>
      <c r="B16" s="12"/>
      <c r="C16" s="23">
        <v>28</v>
      </c>
      <c r="D16" s="23">
        <v>28</v>
      </c>
      <c r="E16" s="23">
        <v>30</v>
      </c>
      <c r="F16" s="23">
        <v>31</v>
      </c>
      <c r="G16" s="23">
        <v>30</v>
      </c>
      <c r="H16" s="23">
        <v>24</v>
      </c>
      <c r="I16" s="23">
        <v>26</v>
      </c>
      <c r="J16" s="23">
        <v>24</v>
      </c>
      <c r="K16" s="23">
        <v>26</v>
      </c>
      <c r="L16" s="23">
        <v>25</v>
      </c>
      <c r="M16" s="23"/>
      <c r="N16" s="23"/>
      <c r="O16" s="24">
        <f t="shared" si="0"/>
        <v>27.2</v>
      </c>
    </row>
    <row r="17" spans="1:17" ht="15" x14ac:dyDescent="0.25">
      <c r="A17" s="11" t="s">
        <v>22</v>
      </c>
      <c r="B17" s="12"/>
      <c r="C17" s="23">
        <v>653</v>
      </c>
      <c r="D17" s="23">
        <v>607</v>
      </c>
      <c r="E17" s="23">
        <v>590</v>
      </c>
      <c r="F17" s="23">
        <v>596</v>
      </c>
      <c r="G17" s="23">
        <v>549</v>
      </c>
      <c r="H17" s="23">
        <v>890</v>
      </c>
      <c r="I17" s="23">
        <v>1028</v>
      </c>
      <c r="J17" s="23">
        <v>998</v>
      </c>
      <c r="K17" s="23">
        <v>818</v>
      </c>
      <c r="L17" s="23">
        <v>779</v>
      </c>
      <c r="M17" s="23"/>
      <c r="N17" s="23"/>
      <c r="O17" s="24">
        <f t="shared" si="0"/>
        <v>750.8</v>
      </c>
    </row>
    <row r="18" spans="1:17" ht="15.75" thickBot="1" x14ac:dyDescent="0.3">
      <c r="A18" s="14"/>
      <c r="B18" s="15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4"/>
    </row>
    <row r="19" spans="1:17" ht="15" x14ac:dyDescent="0.25">
      <c r="A19" s="7"/>
      <c r="B19" s="8"/>
      <c r="C19" s="25"/>
      <c r="D19" s="25"/>
      <c r="E19" s="25"/>
      <c r="F19" s="25"/>
      <c r="G19" s="25" t="s">
        <v>23</v>
      </c>
      <c r="H19" s="25"/>
      <c r="I19" s="25"/>
      <c r="J19" s="25"/>
      <c r="K19" s="25"/>
      <c r="L19" s="25"/>
      <c r="M19" s="25"/>
      <c r="N19" s="25"/>
      <c r="O19" s="38"/>
    </row>
    <row r="20" spans="1:17" ht="15" x14ac:dyDescent="0.25">
      <c r="A20" s="11" t="s">
        <v>24</v>
      </c>
      <c r="B20" s="12"/>
      <c r="C20" s="23">
        <f t="shared" ref="C20:N20" si="1">SUM(C7:C19)</f>
        <v>2806</v>
      </c>
      <c r="D20" s="23">
        <f>SUM(D7:D19)</f>
        <v>2919</v>
      </c>
      <c r="E20" s="23">
        <f t="shared" si="1"/>
        <v>2974</v>
      </c>
      <c r="F20" s="23">
        <f t="shared" si="1"/>
        <v>2788</v>
      </c>
      <c r="G20" s="23">
        <f t="shared" si="1"/>
        <v>2619</v>
      </c>
      <c r="H20" s="23">
        <f t="shared" si="1"/>
        <v>2863</v>
      </c>
      <c r="I20" s="23">
        <f t="shared" si="1"/>
        <v>3086</v>
      </c>
      <c r="J20" s="44">
        <f t="shared" si="1"/>
        <v>3086</v>
      </c>
      <c r="K20" s="23">
        <f t="shared" si="1"/>
        <v>3136</v>
      </c>
      <c r="L20" s="23">
        <f t="shared" si="1"/>
        <v>3129</v>
      </c>
      <c r="M20" s="23">
        <f t="shared" si="1"/>
        <v>0</v>
      </c>
      <c r="N20" s="23">
        <f t="shared" si="1"/>
        <v>0</v>
      </c>
      <c r="O20" s="24">
        <f t="shared" si="0"/>
        <v>2940.6</v>
      </c>
      <c r="P20" s="44"/>
    </row>
    <row r="21" spans="1:17" ht="15" thickBot="1" x14ac:dyDescent="0.25">
      <c r="A21" s="18"/>
      <c r="B21" s="1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0"/>
    </row>
    <row r="22" spans="1:17" ht="15" x14ac:dyDescent="0.25">
      <c r="A22" s="30" t="s">
        <v>25</v>
      </c>
      <c r="B22" s="8"/>
      <c r="C22" s="33">
        <f>C20/$F$55</f>
        <v>3.552168519128035E-2</v>
      </c>
      <c r="D22" s="33">
        <f t="shared" ref="D22:O22" si="2">D20/$F$55</f>
        <v>3.6952173582803755E-2</v>
      </c>
      <c r="E22" s="33">
        <f t="shared" si="2"/>
        <v>3.7648428994607186E-2</v>
      </c>
      <c r="F22" s="33">
        <f t="shared" si="2"/>
        <v>3.5293819783781044E-2</v>
      </c>
      <c r="G22" s="33">
        <f t="shared" si="2"/>
        <v>3.3154416791148694E-2</v>
      </c>
      <c r="H22" s="33">
        <f t="shared" si="2"/>
        <v>3.6243258981694809E-2</v>
      </c>
      <c r="I22" s="33">
        <f t="shared" si="2"/>
        <v>3.9066258196825077E-2</v>
      </c>
      <c r="J22" s="33">
        <f t="shared" si="2"/>
        <v>3.9066258196825077E-2</v>
      </c>
      <c r="K22" s="33">
        <f t="shared" si="2"/>
        <v>3.9699217662100918E-2</v>
      </c>
      <c r="L22" s="33">
        <f t="shared" si="2"/>
        <v>3.96106033369623E-2</v>
      </c>
      <c r="M22" s="33">
        <f t="shared" si="2"/>
        <v>0</v>
      </c>
      <c r="N22" s="33">
        <f t="shared" si="2"/>
        <v>0</v>
      </c>
      <c r="O22" s="45">
        <f t="shared" si="2"/>
        <v>3.7225612071802923E-2</v>
      </c>
    </row>
    <row r="23" spans="1:17" ht="13.5" thickBot="1" x14ac:dyDescent="0.25">
      <c r="A23" s="14" t="s">
        <v>26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/>
    </row>
    <row r="25" spans="1:17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7" x14ac:dyDescent="0.2">
      <c r="A28" s="4" t="s">
        <v>38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  <c r="Q28" s="6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7" ht="13.5" thickBot="1" x14ac:dyDescent="0.25"/>
    <row r="31" spans="1:17" x14ac:dyDescent="0.2">
      <c r="A31" s="7" t="s">
        <v>0</v>
      </c>
      <c r="B31" s="8"/>
      <c r="C31" s="9" t="s">
        <v>1</v>
      </c>
      <c r="D31" s="27" t="s">
        <v>2</v>
      </c>
      <c r="E31" s="9" t="s">
        <v>3</v>
      </c>
      <c r="F31" s="9" t="s">
        <v>4</v>
      </c>
      <c r="G31" s="9" t="s">
        <v>5</v>
      </c>
      <c r="H31" s="9" t="s">
        <v>6</v>
      </c>
      <c r="I31" s="9" t="s">
        <v>7</v>
      </c>
      <c r="J31" s="9" t="s">
        <v>8</v>
      </c>
      <c r="K31" s="9" t="s">
        <v>9</v>
      </c>
      <c r="L31" s="28" t="s">
        <v>10</v>
      </c>
      <c r="M31" s="9" t="s">
        <v>11</v>
      </c>
      <c r="N31" s="9" t="s">
        <v>12</v>
      </c>
      <c r="O31" s="20" t="s">
        <v>13</v>
      </c>
    </row>
    <row r="32" spans="1:17" x14ac:dyDescent="0.2">
      <c r="A32" s="11" t="s">
        <v>14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21" t="s">
        <v>31</v>
      </c>
    </row>
    <row r="33" spans="1:15" ht="13.5" thickBot="1" x14ac:dyDescent="0.25">
      <c r="A33" s="42"/>
      <c r="B33" s="43"/>
      <c r="C33" s="43"/>
      <c r="D33" s="19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7" t="s">
        <v>37</v>
      </c>
    </row>
    <row r="34" spans="1:15" ht="15" x14ac:dyDescent="0.25">
      <c r="A34" s="30" t="s">
        <v>15</v>
      </c>
      <c r="B34" s="8"/>
      <c r="C34" s="40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4">
        <f>SUM(C34:N34)/12</f>
        <v>0</v>
      </c>
    </row>
    <row r="35" spans="1:15" ht="15" x14ac:dyDescent="0.25">
      <c r="A35" s="11" t="s">
        <v>16</v>
      </c>
      <c r="B35" s="12"/>
      <c r="C35" s="41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4">
        <f t="shared" ref="O35:O47" si="3">SUM(C35:N35)/12</f>
        <v>0</v>
      </c>
    </row>
    <row r="36" spans="1:15" ht="15" x14ac:dyDescent="0.25">
      <c r="A36" s="11" t="s">
        <v>17</v>
      </c>
      <c r="B36" s="12"/>
      <c r="C36" s="41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4">
        <f t="shared" si="3"/>
        <v>0</v>
      </c>
    </row>
    <row r="37" spans="1:15" ht="15" x14ac:dyDescent="0.25">
      <c r="A37" s="11" t="s">
        <v>18</v>
      </c>
      <c r="B37" s="12"/>
      <c r="C37" s="41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>
        <f t="shared" si="3"/>
        <v>0</v>
      </c>
    </row>
    <row r="38" spans="1:15" ht="15" x14ac:dyDescent="0.25">
      <c r="A38" s="11" t="s">
        <v>19</v>
      </c>
      <c r="B38" s="12"/>
      <c r="C38" s="41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>
        <f t="shared" si="3"/>
        <v>0</v>
      </c>
    </row>
    <row r="39" spans="1:15" ht="15" x14ac:dyDescent="0.25">
      <c r="A39" s="48" t="s">
        <v>33</v>
      </c>
      <c r="B39" s="12"/>
      <c r="C39" s="41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4">
        <f t="shared" si="3"/>
        <v>0</v>
      </c>
    </row>
    <row r="40" spans="1:15" ht="15" x14ac:dyDescent="0.25">
      <c r="A40" s="11" t="s">
        <v>29</v>
      </c>
      <c r="B40" s="12"/>
      <c r="C40" s="41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4">
        <f t="shared" si="3"/>
        <v>0</v>
      </c>
    </row>
    <row r="41" spans="1:15" ht="15" x14ac:dyDescent="0.25">
      <c r="A41" s="11" t="s">
        <v>30</v>
      </c>
      <c r="B41" s="12"/>
      <c r="C41" s="41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>
        <f t="shared" si="3"/>
        <v>0</v>
      </c>
    </row>
    <row r="42" spans="1:15" ht="15" x14ac:dyDescent="0.25">
      <c r="A42" s="11" t="s">
        <v>20</v>
      </c>
      <c r="B42" s="12"/>
      <c r="C42" s="41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4">
        <f t="shared" si="3"/>
        <v>0</v>
      </c>
    </row>
    <row r="43" spans="1:15" ht="15" x14ac:dyDescent="0.25">
      <c r="A43" s="11" t="s">
        <v>21</v>
      </c>
      <c r="B43" s="12"/>
      <c r="C43" s="41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4">
        <f t="shared" si="3"/>
        <v>0</v>
      </c>
    </row>
    <row r="44" spans="1:15" ht="15" x14ac:dyDescent="0.25">
      <c r="A44" s="11" t="s">
        <v>22</v>
      </c>
      <c r="B44" s="12"/>
      <c r="C44" s="41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4">
        <f t="shared" si="3"/>
        <v>0</v>
      </c>
    </row>
    <row r="45" spans="1:15" ht="15.75" thickBot="1" x14ac:dyDescent="0.3">
      <c r="A45" s="14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4"/>
    </row>
    <row r="46" spans="1:15" ht="15" x14ac:dyDescent="0.25">
      <c r="A46" s="7"/>
      <c r="B46" s="8"/>
      <c r="C46" s="25"/>
      <c r="D46" s="25"/>
      <c r="E46" s="25"/>
      <c r="F46" s="25"/>
      <c r="G46" s="25" t="s">
        <v>23</v>
      </c>
      <c r="H46" s="25"/>
      <c r="I46" s="25"/>
      <c r="J46" s="25"/>
      <c r="K46" s="25"/>
      <c r="L46" s="25"/>
      <c r="M46" s="25"/>
      <c r="N46" s="25"/>
      <c r="O46" s="38"/>
    </row>
    <row r="47" spans="1:15" ht="15" x14ac:dyDescent="0.25">
      <c r="A47" s="11" t="s">
        <v>24</v>
      </c>
      <c r="B47" s="12"/>
      <c r="C47" s="23">
        <f t="shared" ref="C47:N47" si="4">SUM(C34:C46)</f>
        <v>0</v>
      </c>
      <c r="D47" s="23">
        <f>SUM(D34:D44)</f>
        <v>0</v>
      </c>
      <c r="E47" s="23">
        <f t="shared" si="4"/>
        <v>0</v>
      </c>
      <c r="F47" s="23">
        <f t="shared" si="4"/>
        <v>0</v>
      </c>
      <c r="G47" s="23">
        <f>SUM(G34:G46)</f>
        <v>0</v>
      </c>
      <c r="H47" s="23">
        <f t="shared" si="4"/>
        <v>0</v>
      </c>
      <c r="I47" s="23">
        <f t="shared" si="4"/>
        <v>0</v>
      </c>
      <c r="J47" s="23">
        <f t="shared" si="4"/>
        <v>0</v>
      </c>
      <c r="K47" s="23">
        <f t="shared" si="4"/>
        <v>0</v>
      </c>
      <c r="L47" s="23">
        <f t="shared" si="4"/>
        <v>0</v>
      </c>
      <c r="M47" s="23">
        <f t="shared" si="4"/>
        <v>0</v>
      </c>
      <c r="N47" s="23">
        <f t="shared" si="4"/>
        <v>0</v>
      </c>
      <c r="O47" s="24">
        <f t="shared" si="3"/>
        <v>0</v>
      </c>
    </row>
    <row r="48" spans="1:15" ht="15.75" thickBot="1" x14ac:dyDescent="0.3">
      <c r="A48" s="1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34" t="s">
        <v>23</v>
      </c>
    </row>
    <row r="49" spans="1:15" ht="15" x14ac:dyDescent="0.25">
      <c r="A49" s="30" t="s">
        <v>27</v>
      </c>
      <c r="B49" s="8"/>
      <c r="C49" s="31">
        <f t="shared" ref="C49:O49" si="5">C47/C20</f>
        <v>0</v>
      </c>
      <c r="D49" s="31">
        <f t="shared" si="5"/>
        <v>0</v>
      </c>
      <c r="E49" s="31">
        <f t="shared" si="5"/>
        <v>0</v>
      </c>
      <c r="F49" s="31">
        <f t="shared" si="5"/>
        <v>0</v>
      </c>
      <c r="G49" s="31">
        <f t="shared" si="5"/>
        <v>0</v>
      </c>
      <c r="H49" s="31">
        <f t="shared" si="5"/>
        <v>0</v>
      </c>
      <c r="I49" s="31">
        <f t="shared" si="5"/>
        <v>0</v>
      </c>
      <c r="J49" s="31">
        <f t="shared" si="5"/>
        <v>0</v>
      </c>
      <c r="K49" s="31">
        <f t="shared" si="5"/>
        <v>0</v>
      </c>
      <c r="L49" s="31">
        <f t="shared" si="5"/>
        <v>0</v>
      </c>
      <c r="M49" s="31" t="e">
        <f t="shared" si="5"/>
        <v>#DIV/0!</v>
      </c>
      <c r="N49" s="31" t="e">
        <f t="shared" si="5"/>
        <v>#DIV/0!</v>
      </c>
      <c r="O49" s="32">
        <f t="shared" si="5"/>
        <v>0</v>
      </c>
    </row>
    <row r="50" spans="1:15" ht="13.5" thickBot="1" x14ac:dyDescent="0.25">
      <c r="A50" s="22" t="s">
        <v>28</v>
      </c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7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2" t="s">
        <v>36</v>
      </c>
      <c r="B54" s="1"/>
      <c r="C54" s="1"/>
      <c r="D54" s="1"/>
      <c r="E54" s="1"/>
      <c r="F54" s="1"/>
      <c r="G54" s="37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2"/>
      <c r="B55" s="1"/>
      <c r="C55" s="1"/>
      <c r="D55" s="1">
        <v>2008</v>
      </c>
      <c r="E55" s="1"/>
      <c r="F55" s="51">
        <v>78994</v>
      </c>
      <c r="G55" s="37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35"/>
      <c r="B56" s="1"/>
      <c r="C56" s="1"/>
      <c r="D56" s="1"/>
      <c r="E56" s="1"/>
      <c r="F56" s="1"/>
      <c r="G56" s="37"/>
      <c r="H56" s="1"/>
      <c r="I56" s="1"/>
      <c r="J56" s="1"/>
      <c r="K56" s="1"/>
      <c r="L56" s="1"/>
      <c r="M56" s="1"/>
      <c r="N56" s="1"/>
      <c r="O56" s="1"/>
    </row>
    <row r="57" spans="1:15" x14ac:dyDescent="0.2">
      <c r="A57" s="49" t="s">
        <v>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">
      <c r="A60" s="2" t="s">
        <v>34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</sheetData>
  <phoneticPr fontId="13" type="noConversion"/>
  <printOptions horizontalCentered="1"/>
  <pageMargins left="0.35433070866141736" right="0.19685039370078741" top="0.98425196850393704" bottom="0.98425196850393704" header="0.98425196850393704" footer="0.98425196850393704"/>
  <pageSetup paperSize="9" scale="84" orientation="portrait" horizontalDpi="4294967292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2016</vt:lpstr>
      <vt:lpstr>2015</vt:lpstr>
      <vt:lpstr>2014</vt:lpstr>
      <vt:lpstr>2013</vt:lpstr>
      <vt:lpstr>2012</vt:lpstr>
      <vt:lpstr>2011</vt:lpstr>
      <vt:lpstr>2010</vt:lpstr>
      <vt:lpstr>2009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EVMOLPIDOU</dc:creator>
  <cp:lastModifiedBy>Administrator</cp:lastModifiedBy>
  <cp:lastPrinted>2018-01-22T12:51:58Z</cp:lastPrinted>
  <dcterms:created xsi:type="dcterms:W3CDTF">2000-06-13T19:30:21Z</dcterms:created>
  <dcterms:modified xsi:type="dcterms:W3CDTF">2018-01-22T12:51:59Z</dcterms:modified>
</cp:coreProperties>
</file>