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120" windowWidth="9420" windowHeight="4950"/>
  </bookViews>
  <sheets>
    <sheet name="Sheet1" sheetId="1" r:id="rId1"/>
  </sheets>
  <externalReferences>
    <externalReference r:id="rId2"/>
  </externalReferences>
  <definedNames>
    <definedName name="_xlnm.Print_Area" localSheetId="0">Sheet1!$A$1:$S$91</definedName>
  </definedNames>
  <calcPr calcId="145621"/>
</workbook>
</file>

<file path=xl/calcChain.xml><?xml version="1.0" encoding="utf-8"?>
<calcChain xmlns="http://schemas.openxmlformats.org/spreadsheetml/2006/main">
  <c r="C73" i="1" l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72" i="1"/>
  <c r="L23" i="1"/>
  <c r="H45" i="1" l="1"/>
  <c r="L25" i="1" l="1"/>
  <c r="H67" i="1" l="1"/>
  <c r="H69" i="1" s="1"/>
  <c r="L45" i="1" l="1"/>
  <c r="L47" i="1" s="1"/>
  <c r="H23" i="1" l="1"/>
  <c r="H25" i="1" s="1"/>
  <c r="C23" i="1" l="1"/>
  <c r="B73" i="1" l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23" i="1" l="1"/>
  <c r="B72" i="1" l="1"/>
  <c r="C67" i="1"/>
  <c r="C69" i="1" s="1"/>
  <c r="D82" i="1" l="1"/>
  <c r="E82" i="1" s="1"/>
  <c r="D86" i="1"/>
  <c r="E86" i="1" s="1"/>
  <c r="Q67" i="1"/>
  <c r="Q69" i="1" s="1"/>
  <c r="B67" i="1"/>
  <c r="B69" i="1" s="1"/>
  <c r="P23" i="1"/>
  <c r="P25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28" i="1"/>
  <c r="N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28" i="1"/>
  <c r="E28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6" i="1"/>
  <c r="S6" i="1" s="1"/>
  <c r="Q23" i="1"/>
  <c r="K23" i="1"/>
  <c r="K25" i="1" s="1"/>
  <c r="G23" i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P67" i="1"/>
  <c r="P69" i="1" s="1"/>
  <c r="L67" i="1"/>
  <c r="L69" i="1" s="1"/>
  <c r="K67" i="1"/>
  <c r="K69" i="1" s="1"/>
  <c r="G67" i="1"/>
  <c r="G69" i="1" s="1"/>
  <c r="Q45" i="1"/>
  <c r="P45" i="1"/>
  <c r="P47" i="1" s="1"/>
  <c r="K45" i="1"/>
  <c r="K47" i="1" s="1"/>
  <c r="G45" i="1"/>
  <c r="C45" i="1"/>
  <c r="C47" i="1" s="1"/>
  <c r="B45" i="1"/>
  <c r="B47" i="1" s="1"/>
  <c r="D15" i="1"/>
  <c r="E15" i="1" s="1"/>
  <c r="E10" i="1"/>
  <c r="D21" i="1"/>
  <c r="E21" i="1" s="1"/>
  <c r="D19" i="1"/>
  <c r="E19" i="1" s="1"/>
  <c r="D18" i="1"/>
  <c r="E18" i="1" s="1"/>
  <c r="D17" i="1"/>
  <c r="E17" i="1" s="1"/>
  <c r="D16" i="1"/>
  <c r="E16" i="1" s="1"/>
  <c r="D9" i="1"/>
  <c r="E9" i="1" s="1"/>
  <c r="D6" i="1"/>
  <c r="E6" i="1" s="1"/>
  <c r="D20" i="1"/>
  <c r="E20" i="1" s="1"/>
  <c r="D13" i="1"/>
  <c r="E13" i="1" s="1"/>
  <c r="M50" i="1"/>
  <c r="N50" i="1" s="1"/>
  <c r="I28" i="1"/>
  <c r="J28" i="1" s="1"/>
  <c r="D14" i="1"/>
  <c r="E14" i="1" s="1"/>
  <c r="R50" i="1"/>
  <c r="S50" i="1" s="1"/>
  <c r="I50" i="1"/>
  <c r="J50" i="1" s="1"/>
  <c r="D50" i="1"/>
  <c r="E50" i="1" s="1"/>
  <c r="R28" i="1"/>
  <c r="S28" i="1" s="1"/>
  <c r="D12" i="1"/>
  <c r="E12" i="1" s="1"/>
  <c r="D11" i="1"/>
  <c r="E11" i="1" s="1"/>
  <c r="D8" i="1"/>
  <c r="E8" i="1" s="1"/>
  <c r="D7" i="1"/>
  <c r="E7" i="1" s="1"/>
  <c r="I6" i="1"/>
  <c r="J6" i="1" s="1"/>
  <c r="M6" i="1"/>
  <c r="N6" i="1" s="1"/>
  <c r="G25" i="1" l="1"/>
  <c r="B89" i="1"/>
  <c r="Q25" i="1"/>
  <c r="R23" i="1"/>
  <c r="S23" i="1" s="1"/>
  <c r="C89" i="1"/>
  <c r="B25" i="1"/>
  <c r="H47" i="1"/>
  <c r="I45" i="1"/>
  <c r="J45" i="1" s="1"/>
  <c r="Q47" i="1"/>
  <c r="D78" i="1"/>
  <c r="E78" i="1" s="1"/>
  <c r="D74" i="1"/>
  <c r="E74" i="1" s="1"/>
  <c r="D84" i="1"/>
  <c r="E84" i="1" s="1"/>
  <c r="M67" i="1"/>
  <c r="N67" i="1" s="1"/>
  <c r="D72" i="1"/>
  <c r="E72" i="1" s="1"/>
  <c r="D76" i="1"/>
  <c r="E76" i="1" s="1"/>
  <c r="D67" i="1"/>
  <c r="E67" i="1" s="1"/>
  <c r="D80" i="1"/>
  <c r="E80" i="1" s="1"/>
  <c r="D85" i="1"/>
  <c r="E85" i="1" s="1"/>
  <c r="D81" i="1"/>
  <c r="E81" i="1" s="1"/>
  <c r="D77" i="1"/>
  <c r="E77" i="1" s="1"/>
  <c r="D73" i="1"/>
  <c r="E73" i="1" s="1"/>
  <c r="D83" i="1"/>
  <c r="E83" i="1" s="1"/>
  <c r="D79" i="1"/>
  <c r="E79" i="1" s="1"/>
  <c r="D75" i="1"/>
  <c r="E75" i="1" s="1"/>
  <c r="M23" i="1"/>
  <c r="N23" i="1" s="1"/>
  <c r="D87" i="1"/>
  <c r="E87" i="1" s="1"/>
  <c r="C25" i="1"/>
  <c r="R45" i="1"/>
  <c r="S45" i="1" s="1"/>
  <c r="I23" i="1"/>
  <c r="J23" i="1" s="1"/>
  <c r="G47" i="1"/>
  <c r="D23" i="1"/>
  <c r="E23" i="1" s="1"/>
  <c r="I67" i="1"/>
  <c r="J67" i="1" s="1"/>
  <c r="D45" i="1"/>
  <c r="E45" i="1" s="1"/>
  <c r="R67" i="1"/>
  <c r="S67" i="1" s="1"/>
  <c r="M45" i="1"/>
  <c r="N45" i="1" s="1"/>
  <c r="D89" i="1" l="1"/>
  <c r="E89" i="1" s="1"/>
</calcChain>
</file>

<file path=xl/sharedStrings.xml><?xml version="1.0" encoding="utf-8"?>
<sst xmlns="http://schemas.openxmlformats.org/spreadsheetml/2006/main" count="103" uniqueCount="39">
  <si>
    <t>ΟΙΚΟΝ.ΔΡΑΣΤ.</t>
  </si>
  <si>
    <t>ΜΕΤΑΒΟΛΗ</t>
  </si>
  <si>
    <t>ΑΡ.</t>
  </si>
  <si>
    <t>%</t>
  </si>
  <si>
    <t xml:space="preserve">       Μ Α Ρ Τ Ι Ο Σ</t>
  </si>
  <si>
    <t xml:space="preserve">  Α Π Ρ Ι Λ Ι Ο Σ</t>
  </si>
  <si>
    <t>ΝΕΟΕΙΣΡΧΟΜΕΝΟΙ</t>
  </si>
  <si>
    <t>ΜΕΤΑΠΟΙΗΣΗ</t>
  </si>
  <si>
    <t>ΗΛΕΚΤΡΙΣΜΟΣ</t>
  </si>
  <si>
    <t>ΜΕΤΑΦΟΡΕΣ</t>
  </si>
  <si>
    <t>ΤΡΑΠΕΖΕΣ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</si>
  <si>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</si>
  <si>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</si>
  <si>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</si>
  <si>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</si>
  <si>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</si>
  <si>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</si>
  <si>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</si>
  <si>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</si>
  <si>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</si>
  <si>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>ΕΜΠΟΡΙΟ</t>
  </si>
  <si>
    <t>ΞΕΝΟΔΟΧΕΙΑ</t>
  </si>
  <si>
    <t>ΚΑΤΑΣΚΕΥΕΣ</t>
  </si>
  <si>
    <t xml:space="preserve">  </t>
  </si>
  <si>
    <t>ΦΕΒΡΟΥΑΡΙΟΣ</t>
  </si>
  <si>
    <t>ΙΑΝΟΥΑΡΙΟΣ</t>
  </si>
  <si>
    <t>ΓΕΩΡΓΙΑ/ ΔΑΣ/ ΑΛΙΕΙΑ</t>
  </si>
  <si>
    <t>ΟΡΥΧΙΑ/ ΜΕΤΑΛΛΕΙΑ</t>
  </si>
  <si>
    <t>ΝΕΡΟ/ ΑΠΟΒΛΗΤΑ</t>
  </si>
  <si>
    <t>ΔΙΑΧΕΙΡ ΑΚΙΝ ΠΕΡ</t>
  </si>
  <si>
    <t>ΔΗΜΟΣΙΑ ΔΙΟΙΚ</t>
  </si>
  <si>
    <t>ΆΛΛΕΣ ΥΠΗΡΕΣΙΕΣ</t>
  </si>
  <si>
    <t>ΕΚΠΑΙΔΕΥΣΗ</t>
  </si>
  <si>
    <t>ΕΝΗΜΕΡΩΣΗ/ ΕΠΙΚ</t>
  </si>
  <si>
    <t>% ΑΝΕΡΓΙΑΣ</t>
  </si>
  <si>
    <t>ΕΠΙ ΣΥΝΟΛΟΥ ΑΝΕΡΓΩΝ</t>
  </si>
  <si>
    <t xml:space="preserve">                                            ΜΕΣΟΣ ΟΡΟΣ 12 ΜΗΝΩΝ</t>
  </si>
  <si>
    <t>Πίνακας 2 Β</t>
  </si>
  <si>
    <t>ΣΥΓΚΡΙΤΙΚΟΣ ΠΙΝΑΚΑΣ ΓΡΑΜΜΕΝΩΝ ΑΝΕΡΓΩΝ ΓΥΝΑΙΚΩΝ ΚΑΤΑ ΜΗΝΑ ΚΑΙ ΟΙΚΟΝΟΜΙΚΗ ΔΡΑΣΤΗΡΙΟΤΗΤΑ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</si>
</sst>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\ \ \ \ \ "/>
  </numFmts>
  <fonts count="7" x14ac:knownFonts="1">
    <font>
      <sz val="10"/>
      <name val="Arial"/>
      <charset val="161"/>
    </font>
    <font>
      <b/>
      <sz val="8"/>
      <name val="Arial Greek"/>
      <family val="2"/>
      <charset val="161"/>
    </font>
    <font>
      <b/>
      <u/>
      <sz val="8"/>
      <name val="Arial Greek"/>
      <family val="2"/>
      <charset val="161"/>
    </font>
    <font>
      <b/>
      <sz val="8"/>
      <name val="Arial"/>
      <family val="2"/>
      <charset val="161"/>
    </font>
    <font>
      <b/>
      <sz val="8"/>
      <name val="Arial Greek"/>
    </font>
    <font>
      <sz val="10"/>
      <name val="Arial"/>
      <family val="2"/>
      <charset val="161"/>
    </font>
    <font>
      <b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1" fillId="0" borderId="1" xfId="0" quotePrefix="1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0" xfId="0" quotePrefix="1" applyFont="1" applyBorder="1" applyAlignment="1">
      <alignment horizontal="left"/>
    </xf>
    <xf numFmtId="0" fontId="1" fillId="0" borderId="8" xfId="0" applyFont="1" applyBorder="1"/>
    <xf numFmtId="0" fontId="1" fillId="0" borderId="7" xfId="0" quotePrefix="1" applyFont="1" applyBorder="1" applyAlignment="1">
      <alignment horizontal="left"/>
    </xf>
    <xf numFmtId="3" fontId="1" fillId="0" borderId="0" xfId="0" applyNumberFormat="1" applyFont="1" applyBorder="1"/>
    <xf numFmtId="9" fontId="1" fillId="0" borderId="0" xfId="0" applyNumberFormat="1" applyFont="1" applyBorder="1"/>
    <xf numFmtId="9" fontId="1" fillId="0" borderId="8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8" xfId="0" applyFont="1" applyBorder="1"/>
    <xf numFmtId="164" fontId="2" fillId="0" borderId="0" xfId="0" applyNumberFormat="1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0" fontId="2" fillId="0" borderId="0" xfId="0" applyNumberFormat="1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165" fontId="1" fillId="0" borderId="0" xfId="0" applyNumberFormat="1" applyFont="1" applyBorder="1"/>
    <xf numFmtId="3" fontId="1" fillId="0" borderId="0" xfId="0" applyNumberFormat="1" applyFont="1" applyBorder="1" applyAlignment="1"/>
    <xf numFmtId="0" fontId="1" fillId="0" borderId="4" xfId="0" quotePrefix="1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166" fontId="1" fillId="0" borderId="0" xfId="0" applyNumberFormat="1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/>
    <xf numFmtId="0" fontId="5" fillId="0" borderId="9" xfId="0" applyNumberFormat="1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9" xfId="0" applyNumberFormat="1" applyBorder="1"/>
    <xf numFmtId="0" fontId="0" fillId="0" borderId="9" xfId="0" applyBorder="1"/>
    <xf numFmtId="0" fontId="5" fillId="0" borderId="9" xfId="0" applyFont="1" applyBorder="1"/>
    <xf numFmtId="3" fontId="6" fillId="0" borderId="9" xfId="0" applyNumberFormat="1" applyFont="1" applyBorder="1"/>
    <xf numFmtId="3" fontId="6" fillId="0" borderId="0" xfId="0" applyNumberFormat="1" applyFont="1" applyBorder="1"/>
    <xf numFmtId="9" fontId="6" fillId="0" borderId="0" xfId="0" applyNumberFormat="1" applyFont="1" applyBorder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ARC31/December%202014/1ECON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3">
          <cell r="B23">
            <v>45933</v>
          </cell>
          <cell r="C23">
            <v>52783</v>
          </cell>
          <cell r="G23">
            <v>46109</v>
          </cell>
          <cell r="H23">
            <v>53204</v>
          </cell>
          <cell r="K23">
            <v>44283</v>
          </cell>
          <cell r="L23">
            <v>52772</v>
          </cell>
          <cell r="P23">
            <v>45201</v>
          </cell>
          <cell r="Q23">
            <v>46758</v>
          </cell>
        </row>
        <row r="45">
          <cell r="B45">
            <v>44424</v>
          </cell>
          <cell r="C45">
            <v>43768</v>
          </cell>
          <cell r="G45">
            <v>46863</v>
          </cell>
          <cell r="H45">
            <v>44925</v>
          </cell>
          <cell r="K45">
            <v>48001</v>
          </cell>
          <cell r="L45">
            <v>46727</v>
          </cell>
          <cell r="P45">
            <v>48451</v>
          </cell>
          <cell r="Q45">
            <v>45583</v>
          </cell>
        </row>
        <row r="67">
          <cell r="B67">
            <v>47017</v>
          </cell>
          <cell r="C67">
            <v>43017</v>
          </cell>
          <cell r="G67">
            <v>45092</v>
          </cell>
          <cell r="H67">
            <v>41334</v>
          </cell>
          <cell r="K67">
            <v>49334</v>
          </cell>
          <cell r="L67">
            <v>47603</v>
          </cell>
          <cell r="P67">
            <v>50467</v>
          </cell>
          <cell r="Q67">
            <v>47886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tabSelected="1" topLeftCell="A67" zoomScaleNormal="100" workbookViewId="0">
      <selection activeCell="X88" sqref="X88"/>
    </sheetView>
  </sheetViews>
  <sheetFormatPr defaultColWidth="18.7109375" defaultRowHeight="11.25" x14ac:dyDescent="0.2"/>
  <cols>
    <col min="1" max="1" width="16.42578125" style="20" customWidth="1"/>
    <col min="2" max="2" width="6.28515625" style="20" customWidth="1"/>
    <col min="3" max="3" width="6.5703125" style="20" customWidth="1"/>
    <col min="4" max="4" width="6.42578125" style="20" customWidth="1"/>
    <col min="5" max="5" width="6.7109375" style="20" customWidth="1"/>
    <col min="6" max="6" width="1.7109375" style="20" hidden="1" customWidth="1"/>
    <col min="7" max="7" width="6.140625" style="20" customWidth="1"/>
    <col min="8" max="8" width="7.42578125" style="20" customWidth="1"/>
    <col min="9" max="9" width="6.42578125" style="20" customWidth="1"/>
    <col min="10" max="10" width="6.5703125" style="20" customWidth="1"/>
    <col min="11" max="11" width="5.85546875" style="20" customWidth="1"/>
    <col min="12" max="12" width="6.28515625" style="20" customWidth="1"/>
    <col min="13" max="13" width="6.42578125" style="20" customWidth="1"/>
    <col min="14" max="14" width="6" style="20" customWidth="1"/>
    <col min="15" max="15" width="1.7109375" style="20" hidden="1" customWidth="1"/>
    <col min="16" max="16" width="6.28515625" style="20" customWidth="1"/>
    <col min="17" max="17" width="6.140625" style="20" customWidth="1"/>
    <col min="18" max="18" width="6.42578125" style="20" customWidth="1"/>
    <col min="19" max="19" width="6.7109375" style="20" customWidth="1"/>
    <col min="20" max="20" width="5.7109375" style="20" customWidth="1"/>
    <col min="21" max="21" width="9.85546875" style="20" customWidth="1"/>
    <col min="22" max="22" width="5.7109375" style="20" customWidth="1"/>
    <col min="23" max="23" width="4.7109375" style="20" customWidth="1"/>
    <col min="24" max="16384" width="18.7109375" style="20"/>
  </cols>
  <sheetData>
    <row r="1" spans="1:22" ht="12" thickBot="1" x14ac:dyDescent="0.25">
      <c r="A1" s="38" t="s">
        <v>37</v>
      </c>
      <c r="B1" s="1" t="s">
        <v>38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4"/>
      <c r="S1" s="24"/>
    </row>
    <row r="2" spans="1:22" s="2" customFormat="1" x14ac:dyDescent="0.2">
      <c r="A2" s="3" t="s">
        <v>0</v>
      </c>
      <c r="B2" s="5">
        <v>2019</v>
      </c>
      <c r="C2" s="5">
        <v>2020</v>
      </c>
      <c r="D2" s="4" t="s">
        <v>1</v>
      </c>
      <c r="E2" s="4"/>
      <c r="F2" s="4"/>
      <c r="G2" s="5">
        <v>2019</v>
      </c>
      <c r="H2" s="5">
        <v>2020</v>
      </c>
      <c r="I2" s="4" t="s">
        <v>1</v>
      </c>
      <c r="J2" s="4"/>
      <c r="K2" s="5">
        <v>2019</v>
      </c>
      <c r="L2" s="5">
        <v>2020</v>
      </c>
      <c r="M2" s="4" t="s">
        <v>1</v>
      </c>
      <c r="N2" s="4"/>
      <c r="O2" s="4"/>
      <c r="P2" s="5">
        <v>2019</v>
      </c>
      <c r="Q2" s="5">
        <v>2020</v>
      </c>
      <c r="R2" s="4" t="s">
        <v>1</v>
      </c>
      <c r="S2" s="6"/>
      <c r="U2" s="30"/>
    </row>
    <row r="3" spans="1:22" s="2" customFormat="1" ht="12" thickBot="1" x14ac:dyDescent="0.25">
      <c r="A3" s="7"/>
      <c r="B3" s="9"/>
      <c r="C3" s="9"/>
      <c r="D3" s="9" t="s">
        <v>2</v>
      </c>
      <c r="E3" s="9" t="s">
        <v>3</v>
      </c>
      <c r="F3" s="8"/>
      <c r="G3" s="9"/>
      <c r="H3" s="9"/>
      <c r="I3" s="9" t="s">
        <v>2</v>
      </c>
      <c r="J3" s="9" t="s">
        <v>3</v>
      </c>
      <c r="K3" s="9"/>
      <c r="L3" s="9"/>
      <c r="M3" s="9" t="s">
        <v>2</v>
      </c>
      <c r="N3" s="9" t="s">
        <v>3</v>
      </c>
      <c r="O3" s="8"/>
      <c r="P3" s="9"/>
      <c r="Q3" s="9"/>
      <c r="R3" s="9" t="s">
        <v>2</v>
      </c>
      <c r="S3" s="10" t="s">
        <v>3</v>
      </c>
      <c r="U3" s="30"/>
    </row>
    <row r="4" spans="1:22" s="2" customForma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U4" s="30"/>
      <c r="V4" s="11"/>
    </row>
    <row r="5" spans="1:22" s="2" customFormat="1" x14ac:dyDescent="0.2">
      <c r="A5" s="12"/>
      <c r="B5" s="59" t="s">
        <v>25</v>
      </c>
      <c r="C5" s="59"/>
      <c r="D5" s="11"/>
      <c r="E5" s="11"/>
      <c r="F5" s="11"/>
      <c r="G5" s="37" t="s">
        <v>24</v>
      </c>
      <c r="H5" s="11"/>
      <c r="I5" s="11"/>
      <c r="J5" s="11"/>
      <c r="K5" s="13" t="s">
        <v>4</v>
      </c>
      <c r="L5" s="11"/>
      <c r="M5" s="11"/>
      <c r="N5" s="11"/>
      <c r="O5" s="11"/>
      <c r="P5" s="11" t="s">
        <v>5</v>
      </c>
      <c r="Q5" s="13"/>
      <c r="R5" s="11"/>
      <c r="S5" s="14"/>
      <c r="U5" s="30"/>
    </row>
    <row r="6" spans="1:22" s="2" customFormat="1" ht="12.75" x14ac:dyDescent="0.2">
      <c r="A6" s="12" t="s">
        <v>26</v>
      </c>
      <c r="B6" s="48">
        <v>66</v>
      </c>
      <c r="C6" s="51">
        <v>61</v>
      </c>
      <c r="D6" s="30">
        <f>C6-B6</f>
        <v>-5</v>
      </c>
      <c r="E6" s="31">
        <f>D6/B6</f>
        <v>-7.575757575757576E-2</v>
      </c>
      <c r="F6" s="32"/>
      <c r="G6" s="48">
        <v>67</v>
      </c>
      <c r="H6" s="51">
        <v>62</v>
      </c>
      <c r="I6" s="30">
        <f t="shared" ref="I6:I23" si="0">H6-G6</f>
        <v>-5</v>
      </c>
      <c r="J6" s="31">
        <f t="shared" ref="J6:J21" si="1">I6/G6</f>
        <v>-7.4626865671641784E-2</v>
      </c>
      <c r="K6" s="48">
        <v>61</v>
      </c>
      <c r="L6" s="51">
        <v>62</v>
      </c>
      <c r="M6" s="30">
        <f t="shared" ref="M6:M23" si="2">L6-K6</f>
        <v>1</v>
      </c>
      <c r="N6" s="31">
        <f t="shared" ref="N6:N23" si="3">M6/K6</f>
        <v>1.6393442622950821E-2</v>
      </c>
      <c r="O6" s="30"/>
      <c r="P6" s="48">
        <v>54</v>
      </c>
      <c r="Q6" s="51">
        <v>67</v>
      </c>
      <c r="R6" s="30">
        <f>Q6-P6</f>
        <v>13</v>
      </c>
      <c r="S6" s="33">
        <f>R6/P6</f>
        <v>0.24074074074074073</v>
      </c>
      <c r="U6" s="30"/>
    </row>
    <row r="7" spans="1:22" s="2" customFormat="1" ht="12.75" x14ac:dyDescent="0.2">
      <c r="A7" s="12" t="s">
        <v>27</v>
      </c>
      <c r="B7" s="48">
        <v>3</v>
      </c>
      <c r="C7" s="51">
        <v>7</v>
      </c>
      <c r="D7" s="30">
        <f t="shared" ref="D7:D15" si="4">C7-B7</f>
        <v>4</v>
      </c>
      <c r="E7" s="31">
        <f t="shared" ref="E7:E23" si="5">D7/B7</f>
        <v>1.3333333333333333</v>
      </c>
      <c r="F7" s="32"/>
      <c r="G7" s="48">
        <v>4</v>
      </c>
      <c r="H7" s="51">
        <v>7</v>
      </c>
      <c r="I7" s="30">
        <f t="shared" si="0"/>
        <v>3</v>
      </c>
      <c r="J7" s="31">
        <f t="shared" si="1"/>
        <v>0.75</v>
      </c>
      <c r="K7" s="48">
        <v>4</v>
      </c>
      <c r="L7" s="51">
        <v>7</v>
      </c>
      <c r="M7" s="30">
        <f t="shared" si="2"/>
        <v>3</v>
      </c>
      <c r="N7" s="31">
        <f t="shared" si="3"/>
        <v>0.75</v>
      </c>
      <c r="O7" s="30"/>
      <c r="P7" s="48">
        <v>4</v>
      </c>
      <c r="Q7" s="51">
        <v>9</v>
      </c>
      <c r="R7" s="30">
        <f t="shared" ref="R7:R23" si="6">Q7-P7</f>
        <v>5</v>
      </c>
      <c r="S7" s="33">
        <f t="shared" ref="S7:S23" si="7">R7/P7</f>
        <v>1.25</v>
      </c>
      <c r="U7" s="30"/>
    </row>
    <row r="8" spans="1:22" s="2" customFormat="1" ht="12.75" x14ac:dyDescent="0.2">
      <c r="A8" s="15" t="s">
        <v>7</v>
      </c>
      <c r="B8" s="48">
        <v>840</v>
      </c>
      <c r="C8" s="51">
        <v>689</v>
      </c>
      <c r="D8" s="30">
        <f t="shared" si="4"/>
        <v>-151</v>
      </c>
      <c r="E8" s="31">
        <f t="shared" si="5"/>
        <v>-0.17976190476190476</v>
      </c>
      <c r="F8" s="32"/>
      <c r="G8" s="48">
        <v>848</v>
      </c>
      <c r="H8" s="51">
        <v>702</v>
      </c>
      <c r="I8" s="30">
        <f t="shared" si="0"/>
        <v>-146</v>
      </c>
      <c r="J8" s="31">
        <f t="shared" si="1"/>
        <v>-0.17216981132075471</v>
      </c>
      <c r="K8" s="48">
        <v>803</v>
      </c>
      <c r="L8" s="51">
        <v>718</v>
      </c>
      <c r="M8" s="30">
        <f t="shared" si="2"/>
        <v>-85</v>
      </c>
      <c r="N8" s="31">
        <f t="shared" si="3"/>
        <v>-0.10585305105853052</v>
      </c>
      <c r="O8" s="30"/>
      <c r="P8" s="48">
        <v>701</v>
      </c>
      <c r="Q8" s="51">
        <v>775</v>
      </c>
      <c r="R8" s="30">
        <f t="shared" si="6"/>
        <v>74</v>
      </c>
      <c r="S8" s="33">
        <f t="shared" si="7"/>
        <v>0.10556348074179743</v>
      </c>
      <c r="U8" s="30"/>
    </row>
    <row r="9" spans="1:22" s="2" customFormat="1" ht="12.75" x14ac:dyDescent="0.2">
      <c r="A9" s="15" t="s">
        <v>8</v>
      </c>
      <c r="B9" s="48">
        <v>3</v>
      </c>
      <c r="C9" s="51">
        <v>4</v>
      </c>
      <c r="D9" s="60">
        <f>(C9+C10)-B9</f>
        <v>34</v>
      </c>
      <c r="E9" s="61">
        <f t="shared" si="5"/>
        <v>11.333333333333334</v>
      </c>
      <c r="F9" s="32"/>
      <c r="G9" s="48">
        <v>3</v>
      </c>
      <c r="H9" s="51">
        <v>4</v>
      </c>
      <c r="I9" s="30">
        <f t="shared" si="0"/>
        <v>1</v>
      </c>
      <c r="J9" s="31">
        <f t="shared" si="1"/>
        <v>0.33333333333333331</v>
      </c>
      <c r="K9" s="48">
        <v>3</v>
      </c>
      <c r="L9" s="51">
        <v>3</v>
      </c>
      <c r="M9" s="30">
        <f t="shared" si="2"/>
        <v>0</v>
      </c>
      <c r="N9" s="31">
        <f t="shared" si="3"/>
        <v>0</v>
      </c>
      <c r="O9" s="30"/>
      <c r="P9" s="48">
        <v>3</v>
      </c>
      <c r="Q9" s="51">
        <v>4</v>
      </c>
      <c r="R9" s="30">
        <f t="shared" si="6"/>
        <v>1</v>
      </c>
      <c r="S9" s="33">
        <f t="shared" si="7"/>
        <v>0.33333333333333331</v>
      </c>
      <c r="U9" s="30"/>
    </row>
    <row r="10" spans="1:22" s="2" customFormat="1" ht="12.75" x14ac:dyDescent="0.2">
      <c r="A10" s="34" t="s">
        <v>28</v>
      </c>
      <c r="B10" s="48">
        <v>34</v>
      </c>
      <c r="C10" s="51">
        <v>33</v>
      </c>
      <c r="D10" s="60"/>
      <c r="E10" s="61">
        <f t="shared" si="5"/>
        <v>0</v>
      </c>
      <c r="F10" s="32"/>
      <c r="G10" s="48">
        <v>30</v>
      </c>
      <c r="H10" s="51">
        <v>27</v>
      </c>
      <c r="I10" s="30">
        <f t="shared" si="0"/>
        <v>-3</v>
      </c>
      <c r="J10" s="31">
        <f t="shared" si="1"/>
        <v>-0.1</v>
      </c>
      <c r="K10" s="48">
        <v>27</v>
      </c>
      <c r="L10" s="51">
        <v>32</v>
      </c>
      <c r="M10" s="30">
        <f t="shared" si="2"/>
        <v>5</v>
      </c>
      <c r="N10" s="31">
        <f t="shared" si="3"/>
        <v>0.18518518518518517</v>
      </c>
      <c r="O10" s="30"/>
      <c r="P10" s="48">
        <v>27</v>
      </c>
      <c r="Q10" s="51">
        <v>33</v>
      </c>
      <c r="R10" s="30">
        <f t="shared" si="6"/>
        <v>6</v>
      </c>
      <c r="S10" s="33">
        <f t="shared" si="7"/>
        <v>0.22222222222222221</v>
      </c>
      <c r="U10" s="30"/>
    </row>
    <row r="11" spans="1:22" s="2" customFormat="1" ht="12.75" x14ac:dyDescent="0.2">
      <c r="A11" s="34" t="s">
        <v>22</v>
      </c>
      <c r="B11" s="48">
        <v>226</v>
      </c>
      <c r="C11" s="51">
        <v>198</v>
      </c>
      <c r="D11" s="30">
        <f t="shared" si="4"/>
        <v>-28</v>
      </c>
      <c r="E11" s="31">
        <f t="shared" si="5"/>
        <v>-0.12389380530973451</v>
      </c>
      <c r="F11" s="32"/>
      <c r="G11" s="48">
        <v>225</v>
      </c>
      <c r="H11" s="51">
        <v>194</v>
      </c>
      <c r="I11" s="30">
        <f t="shared" si="0"/>
        <v>-31</v>
      </c>
      <c r="J11" s="31">
        <f t="shared" si="1"/>
        <v>-0.13777777777777778</v>
      </c>
      <c r="K11" s="48">
        <v>219</v>
      </c>
      <c r="L11" s="51">
        <v>215</v>
      </c>
      <c r="M11" s="30">
        <f t="shared" si="2"/>
        <v>-4</v>
      </c>
      <c r="N11" s="31">
        <f t="shared" si="3"/>
        <v>-1.8264840182648401E-2</v>
      </c>
      <c r="O11" s="30"/>
      <c r="P11" s="48">
        <v>196</v>
      </c>
      <c r="Q11" s="51">
        <v>241</v>
      </c>
      <c r="R11" s="30">
        <f t="shared" si="6"/>
        <v>45</v>
      </c>
      <c r="S11" s="33">
        <f t="shared" si="7"/>
        <v>0.22959183673469388</v>
      </c>
      <c r="U11" s="30"/>
    </row>
    <row r="12" spans="1:22" s="2" customFormat="1" ht="12.75" x14ac:dyDescent="0.2">
      <c r="A12" s="15" t="s">
        <v>20</v>
      </c>
      <c r="B12" s="48">
        <v>3086</v>
      </c>
      <c r="C12" s="51">
        <v>2653</v>
      </c>
      <c r="D12" s="30">
        <f t="shared" si="4"/>
        <v>-433</v>
      </c>
      <c r="E12" s="31">
        <f t="shared" si="5"/>
        <v>-0.14031108230719377</v>
      </c>
      <c r="F12" s="32"/>
      <c r="G12" s="48">
        <v>3097</v>
      </c>
      <c r="H12" s="51">
        <v>2648</v>
      </c>
      <c r="I12" s="30">
        <f t="shared" si="0"/>
        <v>-449</v>
      </c>
      <c r="J12" s="31">
        <f t="shared" si="1"/>
        <v>-0.14497901194704552</v>
      </c>
      <c r="K12" s="48">
        <v>2933</v>
      </c>
      <c r="L12" s="51">
        <v>2738</v>
      </c>
      <c r="M12" s="30">
        <f t="shared" si="2"/>
        <v>-195</v>
      </c>
      <c r="N12" s="31">
        <f t="shared" si="3"/>
        <v>-6.6484827821343337E-2</v>
      </c>
      <c r="O12" s="30"/>
      <c r="P12" s="48">
        <v>2487</v>
      </c>
      <c r="Q12" s="51">
        <v>3010</v>
      </c>
      <c r="R12" s="30">
        <f t="shared" si="6"/>
        <v>523</v>
      </c>
      <c r="S12" s="33">
        <f t="shared" si="7"/>
        <v>0.21029352633695214</v>
      </c>
      <c r="U12" s="30"/>
    </row>
    <row r="13" spans="1:22" s="2" customFormat="1" ht="12.75" x14ac:dyDescent="0.2">
      <c r="A13" s="15" t="s">
        <v>9</v>
      </c>
      <c r="B13" s="48">
        <v>464</v>
      </c>
      <c r="C13" s="51">
        <v>362</v>
      </c>
      <c r="D13" s="30">
        <f>C13-B13</f>
        <v>-102</v>
      </c>
      <c r="E13" s="31">
        <f t="shared" si="5"/>
        <v>-0.21982758620689655</v>
      </c>
      <c r="F13" s="32"/>
      <c r="G13" s="48">
        <v>438</v>
      </c>
      <c r="H13" s="51">
        <v>335</v>
      </c>
      <c r="I13" s="30">
        <f t="shared" si="0"/>
        <v>-103</v>
      </c>
      <c r="J13" s="31">
        <f t="shared" si="1"/>
        <v>-0.23515981735159816</v>
      </c>
      <c r="K13" s="48">
        <v>393</v>
      </c>
      <c r="L13" s="51">
        <v>327</v>
      </c>
      <c r="M13" s="30">
        <f t="shared" si="2"/>
        <v>-66</v>
      </c>
      <c r="N13" s="31">
        <f t="shared" si="3"/>
        <v>-0.16793893129770993</v>
      </c>
      <c r="O13" s="30"/>
      <c r="P13" s="48">
        <v>303</v>
      </c>
      <c r="Q13" s="51">
        <v>357</v>
      </c>
      <c r="R13" s="30">
        <f t="shared" si="6"/>
        <v>54</v>
      </c>
      <c r="S13" s="33">
        <f t="shared" si="7"/>
        <v>0.17821782178217821</v>
      </c>
      <c r="U13" s="30"/>
    </row>
    <row r="14" spans="1:22" s="2" customFormat="1" ht="12.75" x14ac:dyDescent="0.2">
      <c r="A14" s="34" t="s">
        <v>21</v>
      </c>
      <c r="B14" s="48">
        <v>6101</v>
      </c>
      <c r="C14" s="51">
        <v>5863</v>
      </c>
      <c r="D14" s="30">
        <f t="shared" si="4"/>
        <v>-238</v>
      </c>
      <c r="E14" s="31">
        <f t="shared" si="5"/>
        <v>-3.900999836092444E-2</v>
      </c>
      <c r="F14" s="32"/>
      <c r="G14" s="48">
        <v>5871</v>
      </c>
      <c r="H14" s="51">
        <v>5656</v>
      </c>
      <c r="I14" s="30">
        <f t="shared" si="0"/>
        <v>-215</v>
      </c>
      <c r="J14" s="31">
        <f t="shared" si="1"/>
        <v>-3.6620677908363139E-2</v>
      </c>
      <c r="K14" s="48">
        <v>4571</v>
      </c>
      <c r="L14" s="51">
        <v>5503</v>
      </c>
      <c r="M14" s="30">
        <f t="shared" si="2"/>
        <v>932</v>
      </c>
      <c r="N14" s="31">
        <f t="shared" si="3"/>
        <v>0.20389411507328811</v>
      </c>
      <c r="O14" s="30"/>
      <c r="P14" s="48">
        <v>2200</v>
      </c>
      <c r="Q14" s="51">
        <v>5707</v>
      </c>
      <c r="R14" s="30">
        <f t="shared" si="6"/>
        <v>3507</v>
      </c>
      <c r="S14" s="33">
        <f t="shared" si="7"/>
        <v>1.594090909090909</v>
      </c>
      <c r="U14" s="30"/>
    </row>
    <row r="15" spans="1:22" s="2" customFormat="1" ht="12.75" customHeight="1" x14ac:dyDescent="0.2">
      <c r="A15" s="34" t="s">
        <v>33</v>
      </c>
      <c r="B15" s="48">
        <v>243</v>
      </c>
      <c r="C15" s="51">
        <v>201</v>
      </c>
      <c r="D15" s="30">
        <f t="shared" si="4"/>
        <v>-42</v>
      </c>
      <c r="E15" s="31">
        <f t="shared" si="5"/>
        <v>-0.1728395061728395</v>
      </c>
      <c r="F15" s="32"/>
      <c r="G15" s="48">
        <v>238</v>
      </c>
      <c r="H15" s="51">
        <v>197</v>
      </c>
      <c r="I15" s="30">
        <f t="shared" si="0"/>
        <v>-41</v>
      </c>
      <c r="J15" s="31">
        <f t="shared" si="1"/>
        <v>-0.17226890756302521</v>
      </c>
      <c r="K15" s="48">
        <v>226</v>
      </c>
      <c r="L15" s="51">
        <v>227</v>
      </c>
      <c r="M15" s="30">
        <f t="shared" si="2"/>
        <v>1</v>
      </c>
      <c r="N15" s="31">
        <f t="shared" si="3"/>
        <v>4.4247787610619468E-3</v>
      </c>
      <c r="O15" s="30"/>
      <c r="P15" s="48">
        <v>227</v>
      </c>
      <c r="Q15" s="51">
        <v>266</v>
      </c>
      <c r="R15" s="30">
        <f t="shared" si="6"/>
        <v>39</v>
      </c>
      <c r="S15" s="33">
        <f t="shared" si="7"/>
        <v>0.17180616740088106</v>
      </c>
      <c r="U15" s="30"/>
    </row>
    <row r="16" spans="1:22" s="2" customFormat="1" ht="12.75" x14ac:dyDescent="0.2">
      <c r="A16" s="12" t="s">
        <v>10</v>
      </c>
      <c r="B16" s="48">
        <v>942</v>
      </c>
      <c r="C16" s="51">
        <v>732</v>
      </c>
      <c r="D16" s="30">
        <f>C16-B16</f>
        <v>-210</v>
      </c>
      <c r="E16" s="31">
        <f t="shared" si="5"/>
        <v>-0.22292993630573249</v>
      </c>
      <c r="F16" s="32"/>
      <c r="G16" s="48">
        <v>935</v>
      </c>
      <c r="H16" s="51">
        <v>699</v>
      </c>
      <c r="I16" s="30">
        <f t="shared" si="0"/>
        <v>-236</v>
      </c>
      <c r="J16" s="31">
        <f t="shared" si="1"/>
        <v>-0.25240641711229944</v>
      </c>
      <c r="K16" s="48">
        <v>952</v>
      </c>
      <c r="L16" s="51">
        <v>717</v>
      </c>
      <c r="M16" s="30">
        <f t="shared" si="2"/>
        <v>-235</v>
      </c>
      <c r="N16" s="31">
        <f t="shared" si="3"/>
        <v>-0.24684873949579833</v>
      </c>
      <c r="O16" s="30"/>
      <c r="P16" s="48">
        <v>898</v>
      </c>
      <c r="Q16" s="51">
        <v>787</v>
      </c>
      <c r="R16" s="30">
        <f t="shared" si="6"/>
        <v>-111</v>
      </c>
      <c r="S16" s="33">
        <f t="shared" si="7"/>
        <v>-0.12360801781737193</v>
      </c>
      <c r="U16" s="30"/>
    </row>
    <row r="17" spans="1:21" s="2" customFormat="1" ht="12.75" x14ac:dyDescent="0.2">
      <c r="A17" s="12" t="s">
        <v>29</v>
      </c>
      <c r="B17" s="48">
        <v>161</v>
      </c>
      <c r="C17" s="51">
        <v>170</v>
      </c>
      <c r="D17" s="30">
        <f t="shared" ref="D17:D23" si="8">C17-B17</f>
        <v>9</v>
      </c>
      <c r="E17" s="31">
        <f t="shared" si="5"/>
        <v>5.5900621118012424E-2</v>
      </c>
      <c r="F17" s="32"/>
      <c r="G17" s="48">
        <v>157</v>
      </c>
      <c r="H17" s="51">
        <v>165</v>
      </c>
      <c r="I17" s="30">
        <f t="shared" si="0"/>
        <v>8</v>
      </c>
      <c r="J17" s="31">
        <f t="shared" si="1"/>
        <v>5.0955414012738856E-2</v>
      </c>
      <c r="K17" s="48">
        <v>139</v>
      </c>
      <c r="L17" s="51">
        <v>172</v>
      </c>
      <c r="M17" s="30">
        <f t="shared" si="2"/>
        <v>33</v>
      </c>
      <c r="N17" s="31">
        <f t="shared" si="3"/>
        <v>0.23741007194244604</v>
      </c>
      <c r="O17" s="30"/>
      <c r="P17" s="48">
        <v>92</v>
      </c>
      <c r="Q17" s="51">
        <v>192</v>
      </c>
      <c r="R17" s="30">
        <f t="shared" si="6"/>
        <v>100</v>
      </c>
      <c r="S17" s="33">
        <f t="shared" si="7"/>
        <v>1.0869565217391304</v>
      </c>
      <c r="U17" s="30"/>
    </row>
    <row r="18" spans="1:21" s="2" customFormat="1" ht="12" customHeight="1" x14ac:dyDescent="0.2">
      <c r="A18" s="12" t="s">
        <v>30</v>
      </c>
      <c r="B18" s="48">
        <v>774</v>
      </c>
      <c r="C18" s="51">
        <v>460</v>
      </c>
      <c r="D18" s="30">
        <f t="shared" si="8"/>
        <v>-314</v>
      </c>
      <c r="E18" s="31">
        <f t="shared" si="5"/>
        <v>-0.40568475452196384</v>
      </c>
      <c r="F18" s="32"/>
      <c r="G18" s="48">
        <v>639</v>
      </c>
      <c r="H18" s="51">
        <v>421</v>
      </c>
      <c r="I18" s="30">
        <f t="shared" si="0"/>
        <v>-218</v>
      </c>
      <c r="J18" s="31">
        <f t="shared" si="1"/>
        <v>-0.34115805946791861</v>
      </c>
      <c r="K18" s="48">
        <v>612</v>
      </c>
      <c r="L18" s="51">
        <v>452</v>
      </c>
      <c r="M18" s="30">
        <f t="shared" si="2"/>
        <v>-160</v>
      </c>
      <c r="N18" s="31">
        <f t="shared" si="3"/>
        <v>-0.26143790849673204</v>
      </c>
      <c r="O18" s="30"/>
      <c r="P18" s="48">
        <v>603</v>
      </c>
      <c r="Q18" s="51">
        <v>530</v>
      </c>
      <c r="R18" s="30">
        <f t="shared" si="6"/>
        <v>-73</v>
      </c>
      <c r="S18" s="33">
        <f t="shared" si="7"/>
        <v>-0.12106135986733002</v>
      </c>
      <c r="U18" s="30"/>
    </row>
    <row r="19" spans="1:21" s="2" customFormat="1" ht="12" customHeight="1" x14ac:dyDescent="0.2">
      <c r="A19" s="12" t="s">
        <v>32</v>
      </c>
      <c r="B19" s="48">
        <v>321</v>
      </c>
      <c r="C19" s="51">
        <v>304</v>
      </c>
      <c r="D19" s="30">
        <f t="shared" si="8"/>
        <v>-17</v>
      </c>
      <c r="E19" s="31">
        <f t="shared" si="5"/>
        <v>-5.2959501557632398E-2</v>
      </c>
      <c r="F19" s="32"/>
      <c r="G19" s="48">
        <v>314</v>
      </c>
      <c r="H19" s="51">
        <v>297</v>
      </c>
      <c r="I19" s="30">
        <f t="shared" si="0"/>
        <v>-17</v>
      </c>
      <c r="J19" s="31">
        <f t="shared" si="1"/>
        <v>-5.4140127388535034E-2</v>
      </c>
      <c r="K19" s="48">
        <v>309</v>
      </c>
      <c r="L19" s="51">
        <v>335</v>
      </c>
      <c r="M19" s="30">
        <f t="shared" si="2"/>
        <v>26</v>
      </c>
      <c r="N19" s="31">
        <f t="shared" si="3"/>
        <v>8.4142394822006472E-2</v>
      </c>
      <c r="O19" s="30"/>
      <c r="P19" s="48">
        <v>285</v>
      </c>
      <c r="Q19" s="51">
        <v>375</v>
      </c>
      <c r="R19" s="30">
        <f t="shared" si="6"/>
        <v>90</v>
      </c>
      <c r="S19" s="33">
        <f t="shared" si="7"/>
        <v>0.31578947368421051</v>
      </c>
      <c r="U19" s="50"/>
    </row>
    <row r="20" spans="1:21" s="2" customFormat="1" ht="12" customHeight="1" x14ac:dyDescent="0.2">
      <c r="A20" s="12" t="s">
        <v>31</v>
      </c>
      <c r="B20" s="48">
        <v>2386</v>
      </c>
      <c r="C20" s="51">
        <v>2238</v>
      </c>
      <c r="D20" s="30">
        <f t="shared" si="8"/>
        <v>-148</v>
      </c>
      <c r="E20" s="31">
        <f t="shared" si="5"/>
        <v>-6.2028499580888519E-2</v>
      </c>
      <c r="F20" s="32"/>
      <c r="G20" s="48">
        <v>2395</v>
      </c>
      <c r="H20" s="51">
        <v>2271</v>
      </c>
      <c r="I20" s="30">
        <f t="shared" si="0"/>
        <v>-124</v>
      </c>
      <c r="J20" s="31">
        <f t="shared" si="1"/>
        <v>-5.177453027139875E-2</v>
      </c>
      <c r="K20" s="48">
        <v>2159</v>
      </c>
      <c r="L20" s="51">
        <v>2442</v>
      </c>
      <c r="M20" s="30">
        <f t="shared" si="2"/>
        <v>283</v>
      </c>
      <c r="N20" s="31">
        <f t="shared" si="3"/>
        <v>0.13107920333487727</v>
      </c>
      <c r="O20" s="30"/>
      <c r="P20" s="48">
        <v>1851</v>
      </c>
      <c r="Q20" s="51">
        <v>2701</v>
      </c>
      <c r="R20" s="30">
        <f t="shared" si="6"/>
        <v>850</v>
      </c>
      <c r="S20" s="33">
        <f t="shared" si="7"/>
        <v>0.45921123716909779</v>
      </c>
      <c r="U20" s="49"/>
    </row>
    <row r="21" spans="1:21" s="2" customFormat="1" ht="12.75" x14ac:dyDescent="0.2">
      <c r="A21" s="15" t="s">
        <v>6</v>
      </c>
      <c r="B21" s="48">
        <v>1151</v>
      </c>
      <c r="C21" s="51">
        <v>717</v>
      </c>
      <c r="D21" s="30">
        <f t="shared" si="8"/>
        <v>-434</v>
      </c>
      <c r="E21" s="31">
        <f t="shared" si="5"/>
        <v>-0.37706342311033886</v>
      </c>
      <c r="F21" s="32"/>
      <c r="G21" s="48">
        <v>1135</v>
      </c>
      <c r="H21" s="52">
        <v>732</v>
      </c>
      <c r="I21" s="30">
        <f t="shared" si="0"/>
        <v>-403</v>
      </c>
      <c r="J21" s="31">
        <f t="shared" si="1"/>
        <v>-0.35506607929515416</v>
      </c>
      <c r="K21" s="48">
        <v>1036</v>
      </c>
      <c r="L21" s="51">
        <v>745</v>
      </c>
      <c r="M21" s="30">
        <f t="shared" si="2"/>
        <v>-291</v>
      </c>
      <c r="N21" s="31">
        <f t="shared" si="3"/>
        <v>-0.28088803088803088</v>
      </c>
      <c r="O21" s="30"/>
      <c r="P21" s="53">
        <v>941</v>
      </c>
      <c r="Q21" s="51">
        <v>763</v>
      </c>
      <c r="R21" s="30">
        <f t="shared" si="6"/>
        <v>-178</v>
      </c>
      <c r="S21" s="33">
        <f t="shared" si="7"/>
        <v>-0.18916046758767269</v>
      </c>
      <c r="U21" s="49"/>
    </row>
    <row r="22" spans="1:21" s="2" customFormat="1" x14ac:dyDescent="0.2">
      <c r="A22" s="15"/>
      <c r="B22" s="30"/>
      <c r="C22" s="30"/>
      <c r="D22" s="30"/>
      <c r="E22" s="31"/>
      <c r="F22" s="32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3"/>
      <c r="U22" s="44"/>
    </row>
    <row r="23" spans="1:21" s="2" customFormat="1" x14ac:dyDescent="0.2">
      <c r="A23" s="12" t="s">
        <v>11</v>
      </c>
      <c r="B23" s="30">
        <f>SUM(B6:B21)</f>
        <v>16801</v>
      </c>
      <c r="C23" s="30">
        <f>SUM(C6:C22)</f>
        <v>14692</v>
      </c>
      <c r="D23" s="30">
        <f t="shared" si="8"/>
        <v>-2109</v>
      </c>
      <c r="E23" s="19">
        <f t="shared" si="5"/>
        <v>-0.12552824236652579</v>
      </c>
      <c r="F23" s="32"/>
      <c r="G23" s="30">
        <f>SUM(G6:G21)</f>
        <v>16396</v>
      </c>
      <c r="H23" s="30">
        <f>SUM(H6:H21)</f>
        <v>14417</v>
      </c>
      <c r="I23" s="30">
        <f t="shared" si="0"/>
        <v>-1979</v>
      </c>
      <c r="J23" s="19">
        <f>I23/G23</f>
        <v>-0.12070017077335936</v>
      </c>
      <c r="K23" s="30">
        <f>SUM(K6:K21)</f>
        <v>14447</v>
      </c>
      <c r="L23" s="30">
        <f>SUM(L6:L21)</f>
        <v>14695</v>
      </c>
      <c r="M23" s="30">
        <f t="shared" si="2"/>
        <v>248</v>
      </c>
      <c r="N23" s="31">
        <f t="shared" si="3"/>
        <v>1.7166193673427008E-2</v>
      </c>
      <c r="O23" s="32"/>
      <c r="P23" s="30">
        <f>SUM(P6:P21)</f>
        <v>10872</v>
      </c>
      <c r="Q23" s="30">
        <f>SUM(Q6:Q21)</f>
        <v>15817</v>
      </c>
      <c r="R23" s="30">
        <f t="shared" si="6"/>
        <v>4945</v>
      </c>
      <c r="S23" s="33">
        <f t="shared" si="7"/>
        <v>0.4548381162619573</v>
      </c>
    </row>
    <row r="24" spans="1:21" s="2" customFormat="1" x14ac:dyDescent="0.2">
      <c r="A24" s="12"/>
      <c r="B24" s="11"/>
      <c r="C24" s="11"/>
      <c r="D24" s="11"/>
      <c r="E24" s="11"/>
      <c r="F24" s="11"/>
      <c r="G24" s="16"/>
      <c r="H24" s="1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21" s="2" customFormat="1" x14ac:dyDescent="0.2">
      <c r="A25" s="12" t="s">
        <v>34</v>
      </c>
      <c r="B25" s="31">
        <f>B23/[1]Sheet1!B23</f>
        <v>0.36577188513704745</v>
      </c>
      <c r="C25" s="31">
        <f>C23/[1]Sheet1!C23</f>
        <v>0.27834719511964079</v>
      </c>
      <c r="D25" s="11"/>
      <c r="E25" s="11"/>
      <c r="F25" s="11"/>
      <c r="G25" s="31">
        <f>G23/[1]Sheet1!G23</f>
        <v>0.35559218373853263</v>
      </c>
      <c r="H25" s="31">
        <f>H23/[1]Sheet1!H23</f>
        <v>0.27097586647620481</v>
      </c>
      <c r="I25" s="11"/>
      <c r="J25" s="11"/>
      <c r="K25" s="31">
        <f>K23/[1]Sheet1!K23</f>
        <v>0.32624257615789354</v>
      </c>
      <c r="L25" s="31">
        <f>L23/[1]Sheet1!L23</f>
        <v>0.27846206321534145</v>
      </c>
      <c r="M25" s="11"/>
      <c r="N25" s="11"/>
      <c r="O25" s="11"/>
      <c r="P25" s="31">
        <f>P23/[1]Sheet1!P23</f>
        <v>0.24052565208734319</v>
      </c>
      <c r="Q25" s="31">
        <f>Q23/[1]Sheet1!Q23</f>
        <v>0.33827366439967493</v>
      </c>
      <c r="R25" s="11"/>
      <c r="S25" s="14"/>
    </row>
    <row r="26" spans="1:21" s="2" customFormat="1" x14ac:dyDescent="0.2">
      <c r="A26" s="15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4"/>
    </row>
    <row r="27" spans="1:21" s="2" customFormat="1" x14ac:dyDescent="0.2">
      <c r="A27" s="12"/>
      <c r="B27" s="11"/>
      <c r="C27" s="13" t="s">
        <v>12</v>
      </c>
      <c r="D27" s="11"/>
      <c r="E27" s="11"/>
      <c r="F27" s="11"/>
      <c r="G27" s="11"/>
      <c r="H27" s="11" t="s">
        <v>13</v>
      </c>
      <c r="I27" s="11"/>
      <c r="J27" s="11"/>
      <c r="K27" s="11"/>
      <c r="L27" s="11" t="s">
        <v>14</v>
      </c>
      <c r="M27" s="11"/>
      <c r="N27" s="11"/>
      <c r="O27" s="11"/>
      <c r="P27" s="11" t="s">
        <v>15</v>
      </c>
      <c r="Q27" s="11"/>
      <c r="R27" s="11"/>
      <c r="S27" s="14"/>
    </row>
    <row r="28" spans="1:21" s="2" customFormat="1" ht="12.75" x14ac:dyDescent="0.2">
      <c r="A28" s="12" t="s">
        <v>26</v>
      </c>
      <c r="B28" s="48">
        <v>54</v>
      </c>
      <c r="C28" s="51">
        <v>69</v>
      </c>
      <c r="D28" s="16">
        <f>C28-B28</f>
        <v>15</v>
      </c>
      <c r="E28" s="17">
        <f t="shared" ref="E28:E45" si="9">D28/B28</f>
        <v>0.27777777777777779</v>
      </c>
      <c r="F28" s="11"/>
      <c r="G28" s="48">
        <v>79</v>
      </c>
      <c r="H28" s="62">
        <v>103</v>
      </c>
      <c r="I28" s="16">
        <f t="shared" ref="I28:I45" si="10">H28-G28</f>
        <v>24</v>
      </c>
      <c r="J28" s="17">
        <f>I28/G28</f>
        <v>0.30379746835443039</v>
      </c>
      <c r="K28" s="48">
        <v>69</v>
      </c>
      <c r="L28" s="51">
        <v>98</v>
      </c>
      <c r="M28" s="16">
        <f>L28-K28</f>
        <v>29</v>
      </c>
      <c r="N28" s="17">
        <f t="shared" ref="N28:N45" si="11">M28/K28</f>
        <v>0.42028985507246375</v>
      </c>
      <c r="O28" s="11"/>
      <c r="P28" s="48">
        <v>71</v>
      </c>
      <c r="Q28" s="51">
        <v>105</v>
      </c>
      <c r="R28" s="16">
        <f t="shared" ref="R28:R45" si="12">Q28-P28</f>
        <v>34</v>
      </c>
      <c r="S28" s="18">
        <f t="shared" ref="S28:S45" si="13">R28/P28</f>
        <v>0.47887323943661969</v>
      </c>
    </row>
    <row r="29" spans="1:21" ht="12.75" x14ac:dyDescent="0.2">
      <c r="A29" s="12" t="s">
        <v>27</v>
      </c>
      <c r="B29" s="48">
        <v>4</v>
      </c>
      <c r="C29" s="51">
        <v>9</v>
      </c>
      <c r="D29" s="16">
        <f t="shared" ref="D29:D45" si="14">C29-B29</f>
        <v>5</v>
      </c>
      <c r="E29" s="17">
        <f t="shared" si="9"/>
        <v>1.25</v>
      </c>
      <c r="F29" s="11"/>
      <c r="G29" s="48">
        <v>4</v>
      </c>
      <c r="H29" s="62">
        <v>11</v>
      </c>
      <c r="I29" s="16">
        <f t="shared" si="10"/>
        <v>7</v>
      </c>
      <c r="J29" s="17">
        <f t="shared" ref="J29:J45" si="15">I29/G29</f>
        <v>1.75</v>
      </c>
      <c r="K29" s="48">
        <v>5</v>
      </c>
      <c r="L29" s="51">
        <v>9</v>
      </c>
      <c r="M29" s="16">
        <f t="shared" ref="M29:M45" si="16">L29-K29</f>
        <v>4</v>
      </c>
      <c r="N29" s="17">
        <f t="shared" si="11"/>
        <v>0.8</v>
      </c>
      <c r="O29" s="11"/>
      <c r="P29" s="48">
        <v>4</v>
      </c>
      <c r="Q29" s="51">
        <v>10</v>
      </c>
      <c r="R29" s="16">
        <f t="shared" si="12"/>
        <v>6</v>
      </c>
      <c r="S29" s="18">
        <f t="shared" si="13"/>
        <v>1.5</v>
      </c>
    </row>
    <row r="30" spans="1:21" ht="12.75" x14ac:dyDescent="0.2">
      <c r="A30" s="15" t="s">
        <v>7</v>
      </c>
      <c r="B30" s="48">
        <v>701</v>
      </c>
      <c r="C30" s="51">
        <v>805</v>
      </c>
      <c r="D30" s="16">
        <f t="shared" si="14"/>
        <v>104</v>
      </c>
      <c r="E30" s="17">
        <f t="shared" si="9"/>
        <v>0.14835948644793154</v>
      </c>
      <c r="F30" s="11"/>
      <c r="G30" s="48">
        <v>681</v>
      </c>
      <c r="H30" s="62">
        <v>836</v>
      </c>
      <c r="I30" s="16">
        <f t="shared" si="10"/>
        <v>155</v>
      </c>
      <c r="J30" s="17">
        <f t="shared" si="15"/>
        <v>0.22760646108663729</v>
      </c>
      <c r="K30" s="48">
        <v>689</v>
      </c>
      <c r="L30" s="51">
        <v>840</v>
      </c>
      <c r="M30" s="16">
        <f t="shared" si="16"/>
        <v>151</v>
      </c>
      <c r="N30" s="17">
        <f t="shared" si="11"/>
        <v>0.21915820029027577</v>
      </c>
      <c r="O30" s="11"/>
      <c r="P30" s="48">
        <v>675</v>
      </c>
      <c r="Q30" s="51">
        <v>924</v>
      </c>
      <c r="R30" s="16">
        <f t="shared" si="12"/>
        <v>249</v>
      </c>
      <c r="S30" s="18">
        <f t="shared" si="13"/>
        <v>0.36888888888888888</v>
      </c>
    </row>
    <row r="31" spans="1:21" ht="12.75" x14ac:dyDescent="0.2">
      <c r="A31" s="15" t="s">
        <v>8</v>
      </c>
      <c r="B31" s="48">
        <v>3</v>
      </c>
      <c r="C31" s="51">
        <v>4</v>
      </c>
      <c r="D31" s="16">
        <f t="shared" si="14"/>
        <v>1</v>
      </c>
      <c r="E31" s="17">
        <f t="shared" si="9"/>
        <v>0.33333333333333331</v>
      </c>
      <c r="F31" s="11"/>
      <c r="G31" s="48">
        <v>3</v>
      </c>
      <c r="H31" s="62">
        <v>5</v>
      </c>
      <c r="I31" s="16">
        <f t="shared" si="10"/>
        <v>2</v>
      </c>
      <c r="J31" s="17">
        <f t="shared" si="15"/>
        <v>0.66666666666666663</v>
      </c>
      <c r="K31" s="48">
        <v>4</v>
      </c>
      <c r="L31" s="51">
        <v>6</v>
      </c>
      <c r="M31" s="16">
        <f t="shared" si="16"/>
        <v>2</v>
      </c>
      <c r="N31" s="17">
        <f t="shared" si="11"/>
        <v>0.5</v>
      </c>
      <c r="O31" s="11"/>
      <c r="P31" s="48">
        <v>5</v>
      </c>
      <c r="Q31" s="51">
        <v>6</v>
      </c>
      <c r="R31" s="16">
        <f t="shared" si="12"/>
        <v>1</v>
      </c>
      <c r="S31" s="18">
        <f t="shared" si="13"/>
        <v>0.2</v>
      </c>
    </row>
    <row r="32" spans="1:21" ht="12.75" x14ac:dyDescent="0.2">
      <c r="A32" s="34" t="s">
        <v>28</v>
      </c>
      <c r="B32" s="48">
        <v>27</v>
      </c>
      <c r="C32" s="51">
        <v>34</v>
      </c>
      <c r="D32" s="16">
        <f t="shared" si="14"/>
        <v>7</v>
      </c>
      <c r="E32" s="17">
        <f t="shared" si="9"/>
        <v>0.25925925925925924</v>
      </c>
      <c r="F32" s="11"/>
      <c r="G32" s="48">
        <v>26</v>
      </c>
      <c r="H32" s="62">
        <v>34</v>
      </c>
      <c r="I32" s="16">
        <f t="shared" si="10"/>
        <v>8</v>
      </c>
      <c r="J32" s="17">
        <f t="shared" si="15"/>
        <v>0.30769230769230771</v>
      </c>
      <c r="K32" s="48">
        <v>23</v>
      </c>
      <c r="L32" s="51">
        <v>35</v>
      </c>
      <c r="M32" s="16">
        <f t="shared" si="16"/>
        <v>12</v>
      </c>
      <c r="N32" s="17">
        <f t="shared" si="11"/>
        <v>0.52173913043478259</v>
      </c>
      <c r="O32" s="11"/>
      <c r="P32" s="48">
        <v>23</v>
      </c>
      <c r="Q32" s="51">
        <v>41</v>
      </c>
      <c r="R32" s="16">
        <f t="shared" si="12"/>
        <v>18</v>
      </c>
      <c r="S32" s="18">
        <f t="shared" si="13"/>
        <v>0.78260869565217395</v>
      </c>
    </row>
    <row r="33" spans="1:20" ht="12.75" x14ac:dyDescent="0.2">
      <c r="A33" s="34" t="s">
        <v>22</v>
      </c>
      <c r="B33" s="48">
        <v>196</v>
      </c>
      <c r="C33" s="51">
        <v>251</v>
      </c>
      <c r="D33" s="16">
        <f t="shared" si="14"/>
        <v>55</v>
      </c>
      <c r="E33" s="17">
        <f t="shared" si="9"/>
        <v>0.28061224489795916</v>
      </c>
      <c r="F33" s="11"/>
      <c r="G33" s="48">
        <v>182</v>
      </c>
      <c r="H33" s="62">
        <v>262</v>
      </c>
      <c r="I33" s="16">
        <f t="shared" si="10"/>
        <v>80</v>
      </c>
      <c r="J33" s="17">
        <f t="shared" si="15"/>
        <v>0.43956043956043955</v>
      </c>
      <c r="K33" s="48">
        <v>201</v>
      </c>
      <c r="L33" s="51">
        <v>270</v>
      </c>
      <c r="M33" s="16">
        <f t="shared" si="16"/>
        <v>69</v>
      </c>
      <c r="N33" s="17">
        <f t="shared" si="11"/>
        <v>0.34328358208955223</v>
      </c>
      <c r="O33" s="11"/>
      <c r="P33" s="48">
        <v>194</v>
      </c>
      <c r="Q33" s="51">
        <v>287</v>
      </c>
      <c r="R33" s="16">
        <f t="shared" si="12"/>
        <v>93</v>
      </c>
      <c r="S33" s="18">
        <f t="shared" si="13"/>
        <v>0.47938144329896909</v>
      </c>
    </row>
    <row r="34" spans="1:20" ht="12.75" x14ac:dyDescent="0.2">
      <c r="A34" s="15" t="s">
        <v>20</v>
      </c>
      <c r="B34" s="48">
        <v>2487</v>
      </c>
      <c r="C34" s="51">
        <v>3165</v>
      </c>
      <c r="D34" s="16">
        <f t="shared" si="14"/>
        <v>678</v>
      </c>
      <c r="E34" s="17">
        <f t="shared" si="9"/>
        <v>0.27261761158021713</v>
      </c>
      <c r="F34" s="11"/>
      <c r="G34" s="48">
        <v>2200</v>
      </c>
      <c r="H34" s="62">
        <v>3281</v>
      </c>
      <c r="I34" s="16">
        <f t="shared" si="10"/>
        <v>1081</v>
      </c>
      <c r="J34" s="17">
        <f t="shared" si="15"/>
        <v>0.49136363636363639</v>
      </c>
      <c r="K34" s="48">
        <v>2232</v>
      </c>
      <c r="L34" s="51">
        <v>3330</v>
      </c>
      <c r="M34" s="16">
        <f t="shared" si="16"/>
        <v>1098</v>
      </c>
      <c r="N34" s="17">
        <f t="shared" si="11"/>
        <v>0.49193548387096775</v>
      </c>
      <c r="O34" s="11"/>
      <c r="P34" s="48">
        <v>2169</v>
      </c>
      <c r="Q34" s="51">
        <v>3589</v>
      </c>
      <c r="R34" s="16">
        <f t="shared" si="12"/>
        <v>1420</v>
      </c>
      <c r="S34" s="18">
        <f t="shared" si="13"/>
        <v>0.65467957584140157</v>
      </c>
    </row>
    <row r="35" spans="1:20" ht="12.75" x14ac:dyDescent="0.2">
      <c r="A35" s="15" t="s">
        <v>9</v>
      </c>
      <c r="B35" s="48">
        <v>303</v>
      </c>
      <c r="C35" s="51">
        <v>412</v>
      </c>
      <c r="D35" s="16">
        <f t="shared" si="14"/>
        <v>109</v>
      </c>
      <c r="E35" s="17">
        <f t="shared" si="9"/>
        <v>0.35973597359735976</v>
      </c>
      <c r="F35" s="11"/>
      <c r="G35" s="48">
        <v>234</v>
      </c>
      <c r="H35" s="62">
        <v>422</v>
      </c>
      <c r="I35" s="16">
        <f t="shared" si="10"/>
        <v>188</v>
      </c>
      <c r="J35" s="17">
        <f t="shared" si="15"/>
        <v>0.80341880341880345</v>
      </c>
      <c r="K35" s="48">
        <v>234</v>
      </c>
      <c r="L35" s="51">
        <v>442</v>
      </c>
      <c r="M35" s="16">
        <f t="shared" si="16"/>
        <v>208</v>
      </c>
      <c r="N35" s="17">
        <f t="shared" si="11"/>
        <v>0.88888888888888884</v>
      </c>
      <c r="O35" s="11"/>
      <c r="P35" s="48">
        <v>237</v>
      </c>
      <c r="Q35" s="51">
        <v>452</v>
      </c>
      <c r="R35" s="16">
        <f t="shared" si="12"/>
        <v>215</v>
      </c>
      <c r="S35" s="18">
        <f t="shared" si="13"/>
        <v>0.90717299578059074</v>
      </c>
    </row>
    <row r="36" spans="1:20" ht="12.75" x14ac:dyDescent="0.2">
      <c r="A36" s="34" t="s">
        <v>21</v>
      </c>
      <c r="B36" s="48">
        <v>2200</v>
      </c>
      <c r="C36" s="51">
        <v>5601</v>
      </c>
      <c r="D36" s="16">
        <f t="shared" si="14"/>
        <v>3401</v>
      </c>
      <c r="E36" s="17">
        <f t="shared" si="9"/>
        <v>1.5459090909090909</v>
      </c>
      <c r="F36" s="11"/>
      <c r="G36" s="48">
        <v>1196</v>
      </c>
      <c r="H36" s="62">
        <v>5406</v>
      </c>
      <c r="I36" s="16">
        <f t="shared" si="10"/>
        <v>4210</v>
      </c>
      <c r="J36" s="17">
        <f t="shared" si="15"/>
        <v>3.520066889632107</v>
      </c>
      <c r="K36" s="48">
        <v>1176</v>
      </c>
      <c r="L36" s="51">
        <v>5076</v>
      </c>
      <c r="M36" s="16">
        <f t="shared" si="16"/>
        <v>3900</v>
      </c>
      <c r="N36" s="17">
        <f t="shared" si="11"/>
        <v>3.3163265306122449</v>
      </c>
      <c r="O36" s="11"/>
      <c r="P36" s="48">
        <v>1113</v>
      </c>
      <c r="Q36" s="51">
        <v>4915</v>
      </c>
      <c r="R36" s="16">
        <f t="shared" si="12"/>
        <v>3802</v>
      </c>
      <c r="S36" s="18">
        <f t="shared" si="13"/>
        <v>3.4159928122192271</v>
      </c>
    </row>
    <row r="37" spans="1:20" ht="12.75" x14ac:dyDescent="0.2">
      <c r="A37" s="34" t="s">
        <v>33</v>
      </c>
      <c r="B37" s="48">
        <v>227</v>
      </c>
      <c r="C37" s="51">
        <v>293</v>
      </c>
      <c r="D37" s="16">
        <f t="shared" si="14"/>
        <v>66</v>
      </c>
      <c r="E37" s="17">
        <f t="shared" si="9"/>
        <v>0.29074889867841408</v>
      </c>
      <c r="F37" s="11"/>
      <c r="G37" s="48">
        <v>223</v>
      </c>
      <c r="H37" s="62">
        <v>312</v>
      </c>
      <c r="I37" s="16">
        <f t="shared" si="10"/>
        <v>89</v>
      </c>
      <c r="J37" s="17">
        <f t="shared" si="15"/>
        <v>0.3991031390134529</v>
      </c>
      <c r="K37" s="48">
        <v>241</v>
      </c>
      <c r="L37" s="51">
        <v>344</v>
      </c>
      <c r="M37" s="16">
        <f t="shared" si="16"/>
        <v>103</v>
      </c>
      <c r="N37" s="17">
        <f t="shared" si="11"/>
        <v>0.42738589211618255</v>
      </c>
      <c r="O37" s="11"/>
      <c r="P37" s="48">
        <v>227</v>
      </c>
      <c r="Q37" s="51">
        <v>365</v>
      </c>
      <c r="R37" s="16">
        <f t="shared" si="12"/>
        <v>138</v>
      </c>
      <c r="S37" s="18">
        <f t="shared" si="13"/>
        <v>0.60792951541850215</v>
      </c>
    </row>
    <row r="38" spans="1:20" ht="12.75" x14ac:dyDescent="0.2">
      <c r="A38" s="12" t="s">
        <v>10</v>
      </c>
      <c r="B38" s="48">
        <v>898</v>
      </c>
      <c r="C38" s="51">
        <v>804</v>
      </c>
      <c r="D38" s="16">
        <f t="shared" si="14"/>
        <v>-94</v>
      </c>
      <c r="E38" s="17">
        <f t="shared" si="9"/>
        <v>-0.10467706013363029</v>
      </c>
      <c r="F38" s="11"/>
      <c r="G38" s="48">
        <v>847</v>
      </c>
      <c r="H38" s="62">
        <v>792</v>
      </c>
      <c r="I38" s="16">
        <f t="shared" si="10"/>
        <v>-55</v>
      </c>
      <c r="J38" s="17">
        <f t="shared" si="15"/>
        <v>-6.4935064935064929E-2</v>
      </c>
      <c r="K38" s="48">
        <v>814</v>
      </c>
      <c r="L38" s="51">
        <v>828</v>
      </c>
      <c r="M38" s="16">
        <f t="shared" si="16"/>
        <v>14</v>
      </c>
      <c r="N38" s="17">
        <f t="shared" si="11"/>
        <v>1.7199017199017199E-2</v>
      </c>
      <c r="O38" s="11"/>
      <c r="P38" s="48">
        <v>780</v>
      </c>
      <c r="Q38" s="51">
        <v>880</v>
      </c>
      <c r="R38" s="16">
        <f t="shared" si="12"/>
        <v>100</v>
      </c>
      <c r="S38" s="18">
        <f t="shared" si="13"/>
        <v>0.12820512820512819</v>
      </c>
    </row>
    <row r="39" spans="1:20" ht="12.75" x14ac:dyDescent="0.2">
      <c r="A39" s="12" t="s">
        <v>29</v>
      </c>
      <c r="B39" s="48">
        <v>92</v>
      </c>
      <c r="C39" s="51">
        <v>200</v>
      </c>
      <c r="D39" s="16">
        <f t="shared" si="14"/>
        <v>108</v>
      </c>
      <c r="E39" s="17">
        <f t="shared" si="9"/>
        <v>1.173913043478261</v>
      </c>
      <c r="F39" s="11"/>
      <c r="G39" s="48">
        <v>68</v>
      </c>
      <c r="H39" s="62">
        <v>190</v>
      </c>
      <c r="I39" s="16">
        <f t="shared" si="10"/>
        <v>122</v>
      </c>
      <c r="J39" s="17">
        <f t="shared" si="15"/>
        <v>1.7941176470588236</v>
      </c>
      <c r="K39" s="48">
        <v>71</v>
      </c>
      <c r="L39" s="51">
        <v>187</v>
      </c>
      <c r="M39" s="16">
        <f t="shared" si="16"/>
        <v>116</v>
      </c>
      <c r="N39" s="17">
        <f t="shared" si="11"/>
        <v>1.6338028169014085</v>
      </c>
      <c r="O39" s="11"/>
      <c r="P39" s="48">
        <v>74</v>
      </c>
      <c r="Q39" s="51">
        <v>191</v>
      </c>
      <c r="R39" s="16">
        <f t="shared" si="12"/>
        <v>117</v>
      </c>
      <c r="S39" s="18">
        <f t="shared" si="13"/>
        <v>1.5810810810810811</v>
      </c>
    </row>
    <row r="40" spans="1:20" ht="12.75" x14ac:dyDescent="0.2">
      <c r="A40" s="12" t="s">
        <v>30</v>
      </c>
      <c r="B40" s="48">
        <v>603</v>
      </c>
      <c r="C40" s="51">
        <v>587</v>
      </c>
      <c r="D40" s="16">
        <f t="shared" si="14"/>
        <v>-16</v>
      </c>
      <c r="E40" s="17">
        <f t="shared" si="9"/>
        <v>-2.6533996683250415E-2</v>
      </c>
      <c r="F40" s="11"/>
      <c r="G40" s="48">
        <v>1248</v>
      </c>
      <c r="H40" s="62">
        <v>1183</v>
      </c>
      <c r="I40" s="16">
        <f t="shared" si="10"/>
        <v>-65</v>
      </c>
      <c r="J40" s="17">
        <f t="shared" si="15"/>
        <v>-5.2083333333333336E-2</v>
      </c>
      <c r="K40" s="48">
        <v>1682</v>
      </c>
      <c r="L40" s="51">
        <v>1619</v>
      </c>
      <c r="M40" s="16">
        <f t="shared" si="16"/>
        <v>-63</v>
      </c>
      <c r="N40" s="17">
        <f t="shared" si="11"/>
        <v>-3.7455410225921519E-2</v>
      </c>
      <c r="O40" s="11"/>
      <c r="P40" s="48">
        <v>1583</v>
      </c>
      <c r="Q40" s="51">
        <v>1642</v>
      </c>
      <c r="R40" s="16">
        <f t="shared" si="12"/>
        <v>59</v>
      </c>
      <c r="S40" s="18">
        <f t="shared" si="13"/>
        <v>3.7271004421983576E-2</v>
      </c>
    </row>
    <row r="41" spans="1:20" ht="12.75" x14ac:dyDescent="0.2">
      <c r="A41" s="12" t="s">
        <v>32</v>
      </c>
      <c r="B41" s="48">
        <v>285</v>
      </c>
      <c r="C41" s="51">
        <v>410</v>
      </c>
      <c r="D41" s="16">
        <f t="shared" si="14"/>
        <v>125</v>
      </c>
      <c r="E41" s="17">
        <f t="shared" si="9"/>
        <v>0.43859649122807015</v>
      </c>
      <c r="F41" s="11"/>
      <c r="G41" s="48">
        <v>273</v>
      </c>
      <c r="H41" s="62">
        <v>429</v>
      </c>
      <c r="I41" s="16">
        <f t="shared" si="10"/>
        <v>156</v>
      </c>
      <c r="J41" s="17">
        <f t="shared" si="15"/>
        <v>0.5714285714285714</v>
      </c>
      <c r="K41" s="48">
        <v>308</v>
      </c>
      <c r="L41" s="51">
        <v>462</v>
      </c>
      <c r="M41" s="16">
        <f t="shared" si="16"/>
        <v>154</v>
      </c>
      <c r="N41" s="17">
        <f t="shared" si="11"/>
        <v>0.5</v>
      </c>
      <c r="O41" s="11"/>
      <c r="P41" s="48">
        <v>323</v>
      </c>
      <c r="Q41" s="51">
        <v>526</v>
      </c>
      <c r="R41" s="16">
        <f t="shared" si="12"/>
        <v>203</v>
      </c>
      <c r="S41" s="18">
        <f t="shared" si="13"/>
        <v>0.62848297213622295</v>
      </c>
    </row>
    <row r="42" spans="1:20" ht="12.75" x14ac:dyDescent="0.2">
      <c r="A42" s="12" t="s">
        <v>31</v>
      </c>
      <c r="B42" s="48">
        <v>1851</v>
      </c>
      <c r="C42" s="51">
        <v>2919</v>
      </c>
      <c r="D42" s="16">
        <f t="shared" si="14"/>
        <v>1068</v>
      </c>
      <c r="E42" s="17">
        <f t="shared" si="9"/>
        <v>0.57698541329011344</v>
      </c>
      <c r="F42" s="11"/>
      <c r="G42" s="48">
        <v>2681</v>
      </c>
      <c r="H42" s="62">
        <v>3748</v>
      </c>
      <c r="I42" s="16">
        <f t="shared" si="10"/>
        <v>1067</v>
      </c>
      <c r="J42" s="17">
        <f t="shared" si="15"/>
        <v>0.39798582618425959</v>
      </c>
      <c r="K42" s="48">
        <v>3786</v>
      </c>
      <c r="L42" s="51">
        <v>4858</v>
      </c>
      <c r="M42" s="16">
        <f t="shared" si="16"/>
        <v>1072</v>
      </c>
      <c r="N42" s="17">
        <f t="shared" si="11"/>
        <v>0.283148441627047</v>
      </c>
      <c r="O42" s="11"/>
      <c r="P42" s="48">
        <v>3625</v>
      </c>
      <c r="Q42" s="51">
        <v>5262</v>
      </c>
      <c r="R42" s="16">
        <f t="shared" si="12"/>
        <v>1637</v>
      </c>
      <c r="S42" s="18">
        <f t="shared" si="13"/>
        <v>0.45158620689655171</v>
      </c>
    </row>
    <row r="43" spans="1:20" ht="12.75" x14ac:dyDescent="0.2">
      <c r="A43" s="15" t="s">
        <v>6</v>
      </c>
      <c r="B43" s="48">
        <v>941</v>
      </c>
      <c r="C43" s="51">
        <v>799</v>
      </c>
      <c r="D43" s="16">
        <f t="shared" si="14"/>
        <v>-142</v>
      </c>
      <c r="E43" s="17">
        <f t="shared" si="9"/>
        <v>-0.15090329436769395</v>
      </c>
      <c r="F43" s="11"/>
      <c r="G43" s="48">
        <v>1047</v>
      </c>
      <c r="H43" s="62">
        <v>921</v>
      </c>
      <c r="I43" s="16">
        <f t="shared" si="10"/>
        <v>-126</v>
      </c>
      <c r="J43" s="17">
        <f t="shared" si="15"/>
        <v>-0.12034383954154727</v>
      </c>
      <c r="K43" s="48">
        <v>1072</v>
      </c>
      <c r="L43" s="51">
        <v>991</v>
      </c>
      <c r="M43" s="16">
        <f t="shared" si="16"/>
        <v>-81</v>
      </c>
      <c r="N43" s="17">
        <f t="shared" si="11"/>
        <v>-7.5559701492537309E-2</v>
      </c>
      <c r="O43" s="11"/>
      <c r="P43" s="48">
        <v>1041</v>
      </c>
      <c r="Q43" s="51">
        <v>1160</v>
      </c>
      <c r="R43" s="16">
        <f t="shared" si="12"/>
        <v>119</v>
      </c>
      <c r="S43" s="18">
        <f t="shared" si="13"/>
        <v>0.11431316042267051</v>
      </c>
    </row>
    <row r="44" spans="1:20" x14ac:dyDescent="0.2">
      <c r="A44" s="15"/>
      <c r="B44" s="16"/>
      <c r="C44" s="16"/>
      <c r="D44" s="16"/>
      <c r="E44" s="17"/>
      <c r="F44" s="11"/>
      <c r="G44" s="11"/>
      <c r="H44" s="11"/>
      <c r="I44" s="16"/>
      <c r="J44" s="17"/>
      <c r="K44" s="16"/>
      <c r="L44" s="16"/>
      <c r="M44" s="16"/>
      <c r="N44" s="17"/>
      <c r="O44" s="11"/>
      <c r="P44" s="16"/>
      <c r="Q44" s="16"/>
      <c r="R44" s="16"/>
      <c r="S44" s="18"/>
    </row>
    <row r="45" spans="1:20" x14ac:dyDescent="0.2">
      <c r="A45" s="12" t="s">
        <v>11</v>
      </c>
      <c r="B45" s="30">
        <f>SUM(B28:B43)</f>
        <v>10872</v>
      </c>
      <c r="C45" s="30">
        <f>SUM(C28:C43)</f>
        <v>16362</v>
      </c>
      <c r="D45" s="16">
        <f t="shared" si="14"/>
        <v>5490</v>
      </c>
      <c r="E45" s="17">
        <f t="shared" si="9"/>
        <v>0.50496688741721851</v>
      </c>
      <c r="F45" s="24"/>
      <c r="G45" s="30">
        <f>SUM(G28:G43)</f>
        <v>10992</v>
      </c>
      <c r="H45" s="30">
        <f>SUM(H28:H44)</f>
        <v>17935</v>
      </c>
      <c r="I45" s="16">
        <f t="shared" si="10"/>
        <v>6943</v>
      </c>
      <c r="J45" s="17">
        <f t="shared" si="15"/>
        <v>0.6316411935953421</v>
      </c>
      <c r="K45" s="30">
        <f>SUM(K28:K43)</f>
        <v>12607</v>
      </c>
      <c r="L45" s="30">
        <f>SUM(L28:L43)</f>
        <v>19395</v>
      </c>
      <c r="M45" s="16">
        <f t="shared" si="16"/>
        <v>6788</v>
      </c>
      <c r="N45" s="17">
        <f t="shared" si="11"/>
        <v>0.53843103037994766</v>
      </c>
      <c r="O45" s="24"/>
      <c r="P45" s="30">
        <f>SUM(P28:P43)</f>
        <v>12144</v>
      </c>
      <c r="Q45" s="30">
        <f>SUM(Q28:Q43)</f>
        <v>20355</v>
      </c>
      <c r="R45" s="16">
        <f t="shared" si="12"/>
        <v>8211</v>
      </c>
      <c r="S45" s="18">
        <f t="shared" si="13"/>
        <v>0.67613636363636365</v>
      </c>
    </row>
    <row r="46" spans="1:20" x14ac:dyDescent="0.2">
      <c r="A46" s="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</row>
    <row r="47" spans="1:20" x14ac:dyDescent="0.2">
      <c r="A47" s="12" t="s">
        <v>34</v>
      </c>
      <c r="B47" s="31">
        <f>B45/[1]Sheet1!B45</f>
        <v>0.24473257698541329</v>
      </c>
      <c r="C47" s="31">
        <f>C45/[1]Sheet1!C45</f>
        <v>0.37383476512520564</v>
      </c>
      <c r="D47" s="24"/>
      <c r="E47" s="24"/>
      <c r="F47" s="24"/>
      <c r="G47" s="31">
        <f>G45/[1]Sheet1!G45</f>
        <v>0.23455604634786506</v>
      </c>
      <c r="H47" s="31">
        <f>H45/[1]Sheet1!H45</f>
        <v>0.39922092376182527</v>
      </c>
      <c r="I47" s="24"/>
      <c r="J47" s="24"/>
      <c r="K47" s="31">
        <f>K45/[1]Sheet1!K45</f>
        <v>0.26264036165913213</v>
      </c>
      <c r="L47" s="31">
        <f>L45/[1]Sheet1!L45</f>
        <v>0.41507051597577416</v>
      </c>
      <c r="M47" s="24"/>
      <c r="N47" s="24"/>
      <c r="O47" s="24"/>
      <c r="P47" s="31">
        <f>P45/[1]Sheet1!P45</f>
        <v>0.25064498152772907</v>
      </c>
      <c r="Q47" s="31">
        <f>Q45/[1]Sheet1!Q45</f>
        <v>0.44654805519601604</v>
      </c>
      <c r="R47" s="24"/>
      <c r="S47" s="25"/>
    </row>
    <row r="48" spans="1:20" x14ac:dyDescent="0.2">
      <c r="A48" s="15" t="s">
        <v>35</v>
      </c>
      <c r="B48" s="24"/>
      <c r="C48" s="24"/>
      <c r="D48" s="24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4"/>
    </row>
    <row r="49" spans="1:20" x14ac:dyDescent="0.2">
      <c r="A49" s="27"/>
      <c r="B49" s="11" t="s">
        <v>16</v>
      </c>
      <c r="C49" s="24"/>
      <c r="D49" s="24"/>
      <c r="E49" s="24"/>
      <c r="F49" s="24"/>
      <c r="G49" s="11" t="s">
        <v>17</v>
      </c>
      <c r="H49" s="11"/>
      <c r="I49" s="11"/>
      <c r="J49" s="11"/>
      <c r="K49" s="11" t="s">
        <v>18</v>
      </c>
      <c r="L49" s="11"/>
      <c r="M49" s="11"/>
      <c r="N49" s="11"/>
      <c r="O49" s="24"/>
      <c r="P49" s="11" t="s">
        <v>19</v>
      </c>
      <c r="Q49" s="11"/>
      <c r="R49" s="11"/>
      <c r="S49" s="14"/>
    </row>
    <row r="50" spans="1:20" ht="12.75" x14ac:dyDescent="0.2">
      <c r="A50" s="12" t="s">
        <v>26</v>
      </c>
      <c r="B50" s="48">
        <v>74</v>
      </c>
      <c r="C50" s="51">
        <v>101</v>
      </c>
      <c r="D50" s="16">
        <f t="shared" ref="D50:D67" si="17">C50-B50</f>
        <v>27</v>
      </c>
      <c r="E50" s="17">
        <f t="shared" ref="E50:E67" si="18">D50/B50</f>
        <v>0.36486486486486486</v>
      </c>
      <c r="F50" s="11"/>
      <c r="G50" s="48">
        <v>71</v>
      </c>
      <c r="H50" s="51">
        <v>108</v>
      </c>
      <c r="I50" s="16">
        <f t="shared" ref="I50:I67" si="19">H50-G50</f>
        <v>37</v>
      </c>
      <c r="J50" s="17">
        <f t="shared" ref="J50:J67" si="20">I50/G50</f>
        <v>0.52112676056338025</v>
      </c>
      <c r="K50" s="48">
        <v>57</v>
      </c>
      <c r="L50" s="48">
        <v>99</v>
      </c>
      <c r="M50" s="16">
        <f t="shared" ref="M50:M67" si="21">L50-K50</f>
        <v>42</v>
      </c>
      <c r="N50" s="17">
        <f t="shared" ref="N50:N67" si="22">M50/K50</f>
        <v>0.73684210526315785</v>
      </c>
      <c r="O50" s="11"/>
      <c r="P50" s="53">
        <v>57</v>
      </c>
      <c r="Q50" s="53">
        <v>102</v>
      </c>
      <c r="R50" s="16">
        <f t="shared" ref="R50:R67" si="23">Q50-P50</f>
        <v>45</v>
      </c>
      <c r="S50" s="18">
        <f t="shared" ref="S50:S67" si="24">R50/P50</f>
        <v>0.78947368421052633</v>
      </c>
      <c r="T50" s="2"/>
    </row>
    <row r="51" spans="1:20" ht="12.75" x14ac:dyDescent="0.2">
      <c r="A51" s="12" t="s">
        <v>27</v>
      </c>
      <c r="B51" s="48">
        <v>5</v>
      </c>
      <c r="C51" s="51">
        <v>9</v>
      </c>
      <c r="D51" s="16">
        <f t="shared" si="17"/>
        <v>4</v>
      </c>
      <c r="E51" s="17">
        <f t="shared" si="18"/>
        <v>0.8</v>
      </c>
      <c r="F51" s="11"/>
      <c r="G51" s="48">
        <v>7</v>
      </c>
      <c r="H51" s="51">
        <v>11</v>
      </c>
      <c r="I51" s="16">
        <f t="shared" si="19"/>
        <v>4</v>
      </c>
      <c r="J51" s="17">
        <f t="shared" si="20"/>
        <v>0.5714285714285714</v>
      </c>
      <c r="K51" s="48">
        <v>7</v>
      </c>
      <c r="L51" s="48">
        <v>10</v>
      </c>
      <c r="M51" s="16">
        <f t="shared" si="21"/>
        <v>3</v>
      </c>
      <c r="N51" s="17">
        <f t="shared" si="22"/>
        <v>0.42857142857142855</v>
      </c>
      <c r="O51" s="11"/>
      <c r="P51" s="53">
        <v>7</v>
      </c>
      <c r="Q51" s="53">
        <v>10</v>
      </c>
      <c r="R51" s="16">
        <f t="shared" si="23"/>
        <v>3</v>
      </c>
      <c r="S51" s="18">
        <f t="shared" si="24"/>
        <v>0.42857142857142855</v>
      </c>
      <c r="T51" s="2"/>
    </row>
    <row r="52" spans="1:20" ht="12.75" x14ac:dyDescent="0.2">
      <c r="A52" s="15" t="s">
        <v>7</v>
      </c>
      <c r="B52" s="48">
        <v>676</v>
      </c>
      <c r="C52" s="51">
        <v>930</v>
      </c>
      <c r="D52" s="16">
        <f t="shared" si="17"/>
        <v>254</v>
      </c>
      <c r="E52" s="17">
        <f t="shared" si="18"/>
        <v>0.37573964497041418</v>
      </c>
      <c r="F52" s="11"/>
      <c r="G52" s="48">
        <v>654</v>
      </c>
      <c r="H52" s="51">
        <v>971</v>
      </c>
      <c r="I52" s="16">
        <f t="shared" si="19"/>
        <v>317</v>
      </c>
      <c r="J52" s="17">
        <f t="shared" si="20"/>
        <v>0.48470948012232418</v>
      </c>
      <c r="K52" s="48">
        <v>692</v>
      </c>
      <c r="L52" s="48">
        <v>1007</v>
      </c>
      <c r="M52" s="16">
        <f t="shared" si="21"/>
        <v>315</v>
      </c>
      <c r="N52" s="17">
        <f t="shared" si="22"/>
        <v>0.4552023121387283</v>
      </c>
      <c r="O52" s="11"/>
      <c r="P52" s="53">
        <v>660</v>
      </c>
      <c r="Q52" s="53">
        <v>1008</v>
      </c>
      <c r="R52" s="16">
        <f t="shared" si="23"/>
        <v>348</v>
      </c>
      <c r="S52" s="18">
        <f t="shared" si="24"/>
        <v>0.52727272727272723</v>
      </c>
      <c r="T52" s="2"/>
    </row>
    <row r="53" spans="1:20" ht="12.75" x14ac:dyDescent="0.2">
      <c r="A53" s="15" t="s">
        <v>8</v>
      </c>
      <c r="B53" s="48">
        <v>3</v>
      </c>
      <c r="C53" s="51">
        <v>5</v>
      </c>
      <c r="D53" s="16">
        <f t="shared" si="17"/>
        <v>2</v>
      </c>
      <c r="E53" s="17">
        <f t="shared" si="18"/>
        <v>0.66666666666666663</v>
      </c>
      <c r="F53" s="11"/>
      <c r="G53" s="48">
        <v>4</v>
      </c>
      <c r="H53" s="51">
        <v>5</v>
      </c>
      <c r="I53" s="16">
        <f t="shared" si="19"/>
        <v>1</v>
      </c>
      <c r="J53" s="17">
        <f t="shared" si="20"/>
        <v>0.25</v>
      </c>
      <c r="K53" s="48">
        <v>3</v>
      </c>
      <c r="L53" s="48">
        <v>5</v>
      </c>
      <c r="M53" s="16">
        <f t="shared" si="21"/>
        <v>2</v>
      </c>
      <c r="N53" s="17">
        <f t="shared" si="22"/>
        <v>0.66666666666666663</v>
      </c>
      <c r="O53" s="11"/>
      <c r="P53" s="53">
        <v>3</v>
      </c>
      <c r="Q53" s="53">
        <v>5</v>
      </c>
      <c r="R53" s="16">
        <f t="shared" si="23"/>
        <v>2</v>
      </c>
      <c r="S53" s="18">
        <f t="shared" si="24"/>
        <v>0.66666666666666663</v>
      </c>
      <c r="T53" s="2"/>
    </row>
    <row r="54" spans="1:20" ht="12.75" x14ac:dyDescent="0.2">
      <c r="A54" s="34" t="s">
        <v>28</v>
      </c>
      <c r="B54" s="48">
        <v>28</v>
      </c>
      <c r="C54" s="51">
        <v>42</v>
      </c>
      <c r="D54" s="16">
        <f t="shared" si="17"/>
        <v>14</v>
      </c>
      <c r="E54" s="17">
        <f t="shared" si="18"/>
        <v>0.5</v>
      </c>
      <c r="F54" s="11"/>
      <c r="G54" s="48">
        <v>30</v>
      </c>
      <c r="H54" s="51">
        <v>39</v>
      </c>
      <c r="I54" s="16">
        <f t="shared" si="19"/>
        <v>9</v>
      </c>
      <c r="J54" s="17">
        <f t="shared" si="20"/>
        <v>0.3</v>
      </c>
      <c r="K54" s="48">
        <v>30</v>
      </c>
      <c r="L54" s="48">
        <v>43</v>
      </c>
      <c r="M54" s="16">
        <f t="shared" si="21"/>
        <v>13</v>
      </c>
      <c r="N54" s="17">
        <f t="shared" si="22"/>
        <v>0.43333333333333335</v>
      </c>
      <c r="O54" s="11"/>
      <c r="P54" s="53">
        <v>29</v>
      </c>
      <c r="Q54" s="53">
        <v>42</v>
      </c>
      <c r="R54" s="16">
        <f t="shared" si="23"/>
        <v>13</v>
      </c>
      <c r="S54" s="18">
        <f t="shared" si="24"/>
        <v>0.44827586206896552</v>
      </c>
      <c r="T54" s="2"/>
    </row>
    <row r="55" spans="1:20" ht="12.75" x14ac:dyDescent="0.2">
      <c r="A55" s="34" t="s">
        <v>22</v>
      </c>
      <c r="B55" s="48">
        <v>177</v>
      </c>
      <c r="C55" s="51">
        <v>283</v>
      </c>
      <c r="D55" s="16">
        <f t="shared" si="17"/>
        <v>106</v>
      </c>
      <c r="E55" s="17">
        <f t="shared" si="18"/>
        <v>0.59887005649717517</v>
      </c>
      <c r="F55" s="11"/>
      <c r="G55" s="48">
        <v>171</v>
      </c>
      <c r="H55" s="51">
        <v>299</v>
      </c>
      <c r="I55" s="16">
        <f t="shared" si="19"/>
        <v>128</v>
      </c>
      <c r="J55" s="17">
        <f t="shared" si="20"/>
        <v>0.74853801169590639</v>
      </c>
      <c r="K55" s="48">
        <v>192</v>
      </c>
      <c r="L55" s="48">
        <v>306</v>
      </c>
      <c r="M55" s="16">
        <f t="shared" si="21"/>
        <v>114</v>
      </c>
      <c r="N55" s="17">
        <f t="shared" si="22"/>
        <v>0.59375</v>
      </c>
      <c r="O55" s="11"/>
      <c r="P55" s="53">
        <v>184</v>
      </c>
      <c r="Q55" s="53">
        <v>346</v>
      </c>
      <c r="R55" s="16">
        <f t="shared" si="23"/>
        <v>162</v>
      </c>
      <c r="S55" s="18">
        <f t="shared" si="24"/>
        <v>0.88043478260869568</v>
      </c>
      <c r="T55" s="2"/>
    </row>
    <row r="56" spans="1:20" ht="12.75" x14ac:dyDescent="0.2">
      <c r="A56" s="15" t="s">
        <v>20</v>
      </c>
      <c r="B56" s="48">
        <v>2214</v>
      </c>
      <c r="C56" s="51">
        <v>3666</v>
      </c>
      <c r="D56" s="16">
        <f t="shared" si="17"/>
        <v>1452</v>
      </c>
      <c r="E56" s="17">
        <f t="shared" si="18"/>
        <v>0.65582655826558267</v>
      </c>
      <c r="F56" s="11"/>
      <c r="G56" s="48">
        <v>2169</v>
      </c>
      <c r="H56" s="51">
        <v>3790</v>
      </c>
      <c r="I56" s="16">
        <f t="shared" si="19"/>
        <v>1621</v>
      </c>
      <c r="J56" s="17">
        <f t="shared" si="20"/>
        <v>0.74734900875979715</v>
      </c>
      <c r="K56" s="48">
        <v>2545</v>
      </c>
      <c r="L56" s="48">
        <v>3873</v>
      </c>
      <c r="M56" s="16">
        <f t="shared" si="21"/>
        <v>1328</v>
      </c>
      <c r="N56" s="17">
        <f t="shared" si="22"/>
        <v>0.52180746561886049</v>
      </c>
      <c r="O56" s="11"/>
      <c r="P56" s="53">
        <v>2467</v>
      </c>
      <c r="Q56" s="53">
        <v>3877</v>
      </c>
      <c r="R56" s="16">
        <f t="shared" si="23"/>
        <v>1410</v>
      </c>
      <c r="S56" s="18">
        <f t="shared" si="24"/>
        <v>0.57154438589379819</v>
      </c>
      <c r="T56" s="2"/>
    </row>
    <row r="57" spans="1:20" ht="12.75" x14ac:dyDescent="0.2">
      <c r="A57" s="15" t="s">
        <v>9</v>
      </c>
      <c r="B57" s="48">
        <v>220</v>
      </c>
      <c r="C57" s="51">
        <v>430</v>
      </c>
      <c r="D57" s="16">
        <f t="shared" si="17"/>
        <v>210</v>
      </c>
      <c r="E57" s="17">
        <f t="shared" si="18"/>
        <v>0.95454545454545459</v>
      </c>
      <c r="F57" s="11"/>
      <c r="G57" s="48">
        <v>241</v>
      </c>
      <c r="H57" s="51">
        <v>440</v>
      </c>
      <c r="I57" s="16">
        <f t="shared" si="19"/>
        <v>199</v>
      </c>
      <c r="J57" s="17">
        <f t="shared" si="20"/>
        <v>0.82572614107883813</v>
      </c>
      <c r="K57" s="48">
        <v>358</v>
      </c>
      <c r="L57" s="48">
        <v>487</v>
      </c>
      <c r="M57" s="16">
        <f t="shared" si="21"/>
        <v>129</v>
      </c>
      <c r="N57" s="17">
        <f t="shared" si="22"/>
        <v>0.36033519553072624</v>
      </c>
      <c r="O57" s="11"/>
      <c r="P57" s="53">
        <v>354</v>
      </c>
      <c r="Q57" s="53">
        <v>477</v>
      </c>
      <c r="R57" s="16">
        <f t="shared" si="23"/>
        <v>123</v>
      </c>
      <c r="S57" s="18">
        <f t="shared" si="24"/>
        <v>0.34745762711864409</v>
      </c>
      <c r="T57" s="2"/>
    </row>
    <row r="58" spans="1:20" ht="12.75" x14ac:dyDescent="0.2">
      <c r="A58" s="34" t="s">
        <v>21</v>
      </c>
      <c r="B58" s="48">
        <v>1103</v>
      </c>
      <c r="C58" s="51">
        <v>4614</v>
      </c>
      <c r="D58" s="16">
        <f t="shared" si="17"/>
        <v>3511</v>
      </c>
      <c r="E58" s="17">
        <f t="shared" si="18"/>
        <v>3.1831368993653673</v>
      </c>
      <c r="F58" s="11"/>
      <c r="G58" s="48">
        <v>1343</v>
      </c>
      <c r="H58" s="51">
        <v>4717</v>
      </c>
      <c r="I58" s="16">
        <f t="shared" si="19"/>
        <v>3374</v>
      </c>
      <c r="J58" s="17">
        <f t="shared" si="20"/>
        <v>2.5122859270290396</v>
      </c>
      <c r="K58" s="48">
        <v>4947</v>
      </c>
      <c r="L58" s="48">
        <v>5077</v>
      </c>
      <c r="M58" s="16">
        <f t="shared" si="21"/>
        <v>130</v>
      </c>
      <c r="N58" s="17">
        <f t="shared" si="22"/>
        <v>2.6278552658176673E-2</v>
      </c>
      <c r="O58" s="11"/>
      <c r="P58" s="53">
        <v>5616</v>
      </c>
      <c r="Q58" s="53">
        <v>5088</v>
      </c>
      <c r="R58" s="16">
        <f t="shared" si="23"/>
        <v>-528</v>
      </c>
      <c r="S58" s="18">
        <f t="shared" si="24"/>
        <v>-9.4017094017094016E-2</v>
      </c>
      <c r="T58" s="2"/>
    </row>
    <row r="59" spans="1:20" ht="12.75" x14ac:dyDescent="0.2">
      <c r="A59" s="34" t="s">
        <v>33</v>
      </c>
      <c r="B59" s="48">
        <v>198</v>
      </c>
      <c r="C59" s="51">
        <v>345</v>
      </c>
      <c r="D59" s="16">
        <f t="shared" si="17"/>
        <v>147</v>
      </c>
      <c r="E59" s="17">
        <f t="shared" si="18"/>
        <v>0.74242424242424243</v>
      </c>
      <c r="F59" s="11"/>
      <c r="G59" s="48">
        <v>200</v>
      </c>
      <c r="H59" s="51">
        <v>351</v>
      </c>
      <c r="I59" s="16">
        <f t="shared" si="19"/>
        <v>151</v>
      </c>
      <c r="J59" s="17">
        <f t="shared" si="20"/>
        <v>0.755</v>
      </c>
      <c r="K59" s="48">
        <v>195</v>
      </c>
      <c r="L59" s="48">
        <v>363</v>
      </c>
      <c r="M59" s="16">
        <f t="shared" si="21"/>
        <v>168</v>
      </c>
      <c r="N59" s="17">
        <f t="shared" si="22"/>
        <v>0.86153846153846159</v>
      </c>
      <c r="O59" s="11"/>
      <c r="P59" s="53">
        <v>200</v>
      </c>
      <c r="Q59" s="53">
        <v>374</v>
      </c>
      <c r="R59" s="16">
        <f t="shared" si="23"/>
        <v>174</v>
      </c>
      <c r="S59" s="18">
        <f t="shared" si="24"/>
        <v>0.87</v>
      </c>
      <c r="T59" s="2"/>
    </row>
    <row r="60" spans="1:20" ht="12.75" x14ac:dyDescent="0.2">
      <c r="A60" s="12" t="s">
        <v>10</v>
      </c>
      <c r="B60" s="48">
        <v>737</v>
      </c>
      <c r="C60" s="51">
        <v>886</v>
      </c>
      <c r="D60" s="16">
        <f t="shared" si="17"/>
        <v>149</v>
      </c>
      <c r="E60" s="17">
        <f t="shared" si="18"/>
        <v>0.20217096336499321</v>
      </c>
      <c r="F60" s="11"/>
      <c r="G60" s="48">
        <v>691</v>
      </c>
      <c r="H60" s="51">
        <v>912</v>
      </c>
      <c r="I60" s="16">
        <f t="shared" si="19"/>
        <v>221</v>
      </c>
      <c r="J60" s="17">
        <f t="shared" si="20"/>
        <v>0.31982633863965265</v>
      </c>
      <c r="K60" s="48">
        <v>804</v>
      </c>
      <c r="L60" s="48">
        <v>918</v>
      </c>
      <c r="M60" s="16">
        <f t="shared" si="21"/>
        <v>114</v>
      </c>
      <c r="N60" s="17">
        <f t="shared" si="22"/>
        <v>0.1417910447761194</v>
      </c>
      <c r="O60" s="11"/>
      <c r="P60" s="53">
        <v>758</v>
      </c>
      <c r="Q60" s="53">
        <v>954</v>
      </c>
      <c r="R60" s="16">
        <f t="shared" si="23"/>
        <v>196</v>
      </c>
      <c r="S60" s="18">
        <f t="shared" si="24"/>
        <v>0.25857519788918204</v>
      </c>
      <c r="T60" s="2"/>
    </row>
    <row r="61" spans="1:20" ht="12.75" x14ac:dyDescent="0.2">
      <c r="A61" s="12" t="s">
        <v>29</v>
      </c>
      <c r="B61" s="48">
        <v>78</v>
      </c>
      <c r="C61" s="51">
        <v>194</v>
      </c>
      <c r="D61" s="16">
        <f t="shared" si="17"/>
        <v>116</v>
      </c>
      <c r="E61" s="17">
        <f t="shared" si="18"/>
        <v>1.4871794871794872</v>
      </c>
      <c r="F61" s="11"/>
      <c r="G61" s="48">
        <v>90</v>
      </c>
      <c r="H61" s="51">
        <v>195</v>
      </c>
      <c r="I61" s="16">
        <f t="shared" si="19"/>
        <v>105</v>
      </c>
      <c r="J61" s="17">
        <f t="shared" si="20"/>
        <v>1.1666666666666667</v>
      </c>
      <c r="K61" s="48">
        <v>149</v>
      </c>
      <c r="L61" s="48">
        <v>205</v>
      </c>
      <c r="M61" s="16">
        <f t="shared" si="21"/>
        <v>56</v>
      </c>
      <c r="N61" s="17">
        <f t="shared" si="22"/>
        <v>0.37583892617449666</v>
      </c>
      <c r="O61" s="11"/>
      <c r="P61" s="53">
        <v>163</v>
      </c>
      <c r="Q61" s="53">
        <v>205</v>
      </c>
      <c r="R61" s="16">
        <f t="shared" si="23"/>
        <v>42</v>
      </c>
      <c r="S61" s="18">
        <f t="shared" si="24"/>
        <v>0.25766871165644173</v>
      </c>
      <c r="T61" s="2"/>
    </row>
    <row r="62" spans="1:20" ht="12.75" x14ac:dyDescent="0.2">
      <c r="A62" s="12" t="s">
        <v>30</v>
      </c>
      <c r="B62" s="48">
        <v>616</v>
      </c>
      <c r="C62" s="51">
        <v>800</v>
      </c>
      <c r="D62" s="16">
        <f t="shared" si="17"/>
        <v>184</v>
      </c>
      <c r="E62" s="17">
        <f t="shared" si="18"/>
        <v>0.29870129870129869</v>
      </c>
      <c r="F62" s="11"/>
      <c r="G62" s="48">
        <v>448</v>
      </c>
      <c r="H62" s="51">
        <v>720</v>
      </c>
      <c r="I62" s="16">
        <f t="shared" si="19"/>
        <v>272</v>
      </c>
      <c r="J62" s="17">
        <f t="shared" si="20"/>
        <v>0.6071428571428571</v>
      </c>
      <c r="K62" s="48">
        <v>433</v>
      </c>
      <c r="L62" s="48">
        <v>697</v>
      </c>
      <c r="M62" s="16">
        <f t="shared" si="21"/>
        <v>264</v>
      </c>
      <c r="N62" s="17">
        <f t="shared" si="22"/>
        <v>0.60969976905311773</v>
      </c>
      <c r="O62" s="11"/>
      <c r="P62" s="53">
        <v>466</v>
      </c>
      <c r="Q62" s="53">
        <v>724</v>
      </c>
      <c r="R62" s="16">
        <f t="shared" si="23"/>
        <v>258</v>
      </c>
      <c r="S62" s="18">
        <f t="shared" si="24"/>
        <v>0.55364806866952787</v>
      </c>
      <c r="T62" s="2"/>
    </row>
    <row r="63" spans="1:20" ht="12.75" x14ac:dyDescent="0.2">
      <c r="A63" s="12" t="s">
        <v>32</v>
      </c>
      <c r="B63" s="48">
        <v>305</v>
      </c>
      <c r="C63" s="51">
        <v>519</v>
      </c>
      <c r="D63" s="16">
        <f t="shared" si="17"/>
        <v>214</v>
      </c>
      <c r="E63" s="17">
        <f t="shared" si="18"/>
        <v>0.70163934426229513</v>
      </c>
      <c r="F63" s="11"/>
      <c r="G63" s="48">
        <v>299</v>
      </c>
      <c r="H63" s="51">
        <v>525</v>
      </c>
      <c r="I63" s="16">
        <f t="shared" si="19"/>
        <v>226</v>
      </c>
      <c r="J63" s="17">
        <f t="shared" si="20"/>
        <v>0.7558528428093646</v>
      </c>
      <c r="K63" s="48">
        <v>288</v>
      </c>
      <c r="L63" s="48">
        <v>524</v>
      </c>
      <c r="M63" s="16">
        <f t="shared" si="21"/>
        <v>236</v>
      </c>
      <c r="N63" s="17">
        <f t="shared" si="22"/>
        <v>0.81944444444444442</v>
      </c>
      <c r="O63" s="11"/>
      <c r="P63" s="53">
        <v>295</v>
      </c>
      <c r="Q63" s="53">
        <v>534</v>
      </c>
      <c r="R63" s="16">
        <f t="shared" si="23"/>
        <v>239</v>
      </c>
      <c r="S63" s="18">
        <f t="shared" si="24"/>
        <v>0.81016949152542372</v>
      </c>
      <c r="T63" s="2"/>
    </row>
    <row r="64" spans="1:20" ht="12.75" x14ac:dyDescent="0.2">
      <c r="A64" s="12" t="s">
        <v>31</v>
      </c>
      <c r="B64" s="48">
        <v>2047</v>
      </c>
      <c r="C64" s="51">
        <v>3818</v>
      </c>
      <c r="D64" s="16">
        <f t="shared" si="17"/>
        <v>1771</v>
      </c>
      <c r="E64" s="17">
        <f t="shared" si="18"/>
        <v>0.8651685393258427</v>
      </c>
      <c r="F64" s="11"/>
      <c r="G64" s="48">
        <v>1793</v>
      </c>
      <c r="H64" s="51">
        <v>3763</v>
      </c>
      <c r="I64" s="16">
        <f t="shared" si="19"/>
        <v>1970</v>
      </c>
      <c r="J64" s="17">
        <f t="shared" si="20"/>
        <v>1.0987172336865589</v>
      </c>
      <c r="K64" s="48">
        <v>2171</v>
      </c>
      <c r="L64" s="48">
        <v>3789</v>
      </c>
      <c r="M64" s="16">
        <f t="shared" si="21"/>
        <v>1618</v>
      </c>
      <c r="N64" s="17">
        <f t="shared" si="22"/>
        <v>0.74527867342238596</v>
      </c>
      <c r="O64" s="11"/>
      <c r="P64" s="53">
        <v>2192</v>
      </c>
      <c r="Q64" s="53">
        <v>3775</v>
      </c>
      <c r="R64" s="16">
        <f t="shared" si="23"/>
        <v>1583</v>
      </c>
      <c r="S64" s="18">
        <f t="shared" si="24"/>
        <v>0.72217153284671531</v>
      </c>
      <c r="T64" s="2"/>
    </row>
    <row r="65" spans="1:20" ht="12.75" x14ac:dyDescent="0.2">
      <c r="A65" s="15" t="s">
        <v>6</v>
      </c>
      <c r="B65" s="53">
        <v>969</v>
      </c>
      <c r="C65" s="51">
        <v>1155</v>
      </c>
      <c r="D65" s="16">
        <f t="shared" si="17"/>
        <v>186</v>
      </c>
      <c r="E65" s="17">
        <f t="shared" si="18"/>
        <v>0.19195046439628483</v>
      </c>
      <c r="F65" s="11"/>
      <c r="G65" s="48">
        <v>842</v>
      </c>
      <c r="H65" s="51">
        <v>1225</v>
      </c>
      <c r="I65" s="16">
        <f t="shared" si="19"/>
        <v>383</v>
      </c>
      <c r="J65" s="17">
        <f t="shared" si="20"/>
        <v>0.45486935866983375</v>
      </c>
      <c r="K65" s="48">
        <v>782</v>
      </c>
      <c r="L65" s="48">
        <v>1294</v>
      </c>
      <c r="M65" s="16">
        <f t="shared" si="21"/>
        <v>512</v>
      </c>
      <c r="N65" s="17">
        <f t="shared" si="22"/>
        <v>0.65473145780051156</v>
      </c>
      <c r="O65" s="11"/>
      <c r="P65" s="53">
        <v>690</v>
      </c>
      <c r="Q65" s="53">
        <v>1292</v>
      </c>
      <c r="R65" s="16">
        <f t="shared" si="23"/>
        <v>602</v>
      </c>
      <c r="S65" s="18">
        <f t="shared" si="24"/>
        <v>0.87246376811594206</v>
      </c>
      <c r="T65" s="2"/>
    </row>
    <row r="66" spans="1:20" x14ac:dyDescent="0.2">
      <c r="A66" s="15"/>
      <c r="B66" s="16"/>
      <c r="C66" s="16"/>
      <c r="D66" s="16"/>
      <c r="E66" s="17"/>
      <c r="F66" s="11"/>
      <c r="G66" s="16"/>
      <c r="H66" s="16"/>
      <c r="I66" s="16"/>
      <c r="J66" s="17"/>
      <c r="K66" s="11"/>
      <c r="L66" s="11"/>
      <c r="M66" s="16"/>
      <c r="N66" s="17"/>
      <c r="O66" s="11"/>
      <c r="P66" s="16"/>
      <c r="Q66" s="16"/>
      <c r="R66" s="16"/>
      <c r="S66" s="18"/>
      <c r="T66" s="2"/>
    </row>
    <row r="67" spans="1:20" x14ac:dyDescent="0.2">
      <c r="A67" s="12" t="s">
        <v>11</v>
      </c>
      <c r="B67" s="30">
        <f>SUM(B50:B65)</f>
        <v>9450</v>
      </c>
      <c r="C67" s="30">
        <f>SUM(C50:C65)</f>
        <v>17797</v>
      </c>
      <c r="D67" s="16">
        <f t="shared" si="17"/>
        <v>8347</v>
      </c>
      <c r="E67" s="17">
        <f t="shared" si="18"/>
        <v>0.88328042328042333</v>
      </c>
      <c r="F67" s="11"/>
      <c r="G67" s="30">
        <f>SUM(G50:G65)</f>
        <v>9053</v>
      </c>
      <c r="H67" s="30">
        <f>SUM(H50:H66)</f>
        <v>18071</v>
      </c>
      <c r="I67" s="16">
        <f t="shared" si="19"/>
        <v>9018</v>
      </c>
      <c r="J67" s="17">
        <f t="shared" si="20"/>
        <v>0.99613387827239586</v>
      </c>
      <c r="K67" s="30">
        <f>SUM(K50:K65)</f>
        <v>13653</v>
      </c>
      <c r="L67" s="30">
        <f>SUM(L50:L65)</f>
        <v>18697</v>
      </c>
      <c r="M67" s="16">
        <f t="shared" si="21"/>
        <v>5044</v>
      </c>
      <c r="N67" s="17">
        <f t="shared" si="22"/>
        <v>0.36944261334505235</v>
      </c>
      <c r="O67" s="11"/>
      <c r="P67" s="30">
        <f>SUM(P50:P65)</f>
        <v>14141</v>
      </c>
      <c r="Q67" s="30">
        <f>SUM(Q50:Q65)</f>
        <v>18813</v>
      </c>
      <c r="R67" s="16">
        <f t="shared" si="23"/>
        <v>4672</v>
      </c>
      <c r="S67" s="18">
        <f t="shared" si="24"/>
        <v>0.33038681847111234</v>
      </c>
      <c r="T67" s="2"/>
    </row>
    <row r="68" spans="1:20" x14ac:dyDescent="0.2">
      <c r="A68" s="1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4"/>
      <c r="T68" s="2"/>
    </row>
    <row r="69" spans="1:20" x14ac:dyDescent="0.2">
      <c r="A69" s="12" t="s">
        <v>34</v>
      </c>
      <c r="B69" s="31">
        <f>B67/[1]Sheet1!B67</f>
        <v>0.20099113086755854</v>
      </c>
      <c r="C69" s="31">
        <f>C67/[1]Sheet1!C67</f>
        <v>0.41372015714717436</v>
      </c>
      <c r="D69" s="11"/>
      <c r="E69" s="11"/>
      <c r="F69" s="11"/>
      <c r="G69" s="31">
        <f>G67/[1]Sheet1!G67</f>
        <v>0.20076732014548035</v>
      </c>
      <c r="H69" s="31">
        <f>H67/[1]Sheet1!H67</f>
        <v>0.4371945613780423</v>
      </c>
      <c r="I69" s="11"/>
      <c r="J69" s="11"/>
      <c r="K69" s="31">
        <f>K67/[1]Sheet1!K67</f>
        <v>0.27674626018567317</v>
      </c>
      <c r="L69" s="31">
        <f>L67/[1]Sheet1!L67</f>
        <v>0.39276936327542383</v>
      </c>
      <c r="M69" s="11"/>
      <c r="N69" s="11"/>
      <c r="O69" s="11"/>
      <c r="P69" s="31">
        <f>P67/[1]Sheet1!P67</f>
        <v>0.28020290486852795</v>
      </c>
      <c r="Q69" s="31">
        <f>Q67/[1]Sheet1!Q67</f>
        <v>0.39287056759804534</v>
      </c>
      <c r="R69" s="11"/>
      <c r="S69" s="14"/>
      <c r="T69" s="2"/>
    </row>
    <row r="70" spans="1:20" x14ac:dyDescent="0.2">
      <c r="A70" s="15" t="s">
        <v>35</v>
      </c>
      <c r="B70" s="24"/>
      <c r="C70" s="19"/>
      <c r="D70" s="11"/>
      <c r="E70" s="11"/>
      <c r="F70" s="11"/>
      <c r="G70" s="19"/>
      <c r="H70" s="19"/>
      <c r="I70" s="11"/>
      <c r="J70" s="11"/>
      <c r="K70" s="11"/>
      <c r="L70" s="11"/>
      <c r="M70" s="11"/>
      <c r="N70" s="11"/>
      <c r="O70" s="11"/>
      <c r="P70" s="19"/>
      <c r="Q70" s="19"/>
      <c r="R70" s="11"/>
      <c r="S70" s="14"/>
      <c r="T70" s="2"/>
    </row>
    <row r="71" spans="1:20" x14ac:dyDescent="0.2">
      <c r="A71" s="27" t="s">
        <v>36</v>
      </c>
      <c r="B71" s="37"/>
      <c r="C71" s="11"/>
      <c r="D71" s="11"/>
      <c r="E71" s="11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</row>
    <row r="72" spans="1:20" ht="12.75" x14ac:dyDescent="0.2">
      <c r="A72" s="12" t="s">
        <v>26</v>
      </c>
      <c r="B72" s="54">
        <f>(B6+G6+K6+P6+B28+G28+K28+P28+B50+G50+K50+P50)/12</f>
        <v>65</v>
      </c>
      <c r="C72" s="54">
        <f>(C6+H6+L6+Q6+C28+H28+L28+Q28+C50+H50+L50+Q50)/12</f>
        <v>86.416666666666671</v>
      </c>
      <c r="D72" s="55">
        <f t="shared" ref="D72:D87" si="25">C72-B72</f>
        <v>21.416666666666671</v>
      </c>
      <c r="E72" s="56">
        <f t="shared" ref="E72:E87" si="26">D72/B72</f>
        <v>0.32948717948717954</v>
      </c>
      <c r="F72" s="11"/>
      <c r="G72" s="11"/>
      <c r="H72" s="11"/>
      <c r="I72" s="24"/>
      <c r="J72" s="16"/>
      <c r="K72" s="24"/>
      <c r="L72" s="24"/>
      <c r="M72" s="24"/>
      <c r="N72" s="24"/>
      <c r="O72" s="24"/>
      <c r="P72" s="24"/>
      <c r="Q72" s="24"/>
      <c r="R72" s="24"/>
      <c r="S72" s="25"/>
    </row>
    <row r="73" spans="1:20" ht="12.75" x14ac:dyDescent="0.2">
      <c r="A73" s="12" t="s">
        <v>27</v>
      </c>
      <c r="B73" s="54">
        <f t="shared" ref="B73:B89" si="27">(B7+G7+K7+P7+B29+G29+K29+P29+B51+G51+K51+P51)/12</f>
        <v>4.833333333333333</v>
      </c>
      <c r="C73" s="54">
        <f t="shared" ref="C73:C87" si="28">(C7+H7+L7+Q7+C29+H29+L29+Q29+C51+H51+L51+Q51)/12</f>
        <v>9.0833333333333339</v>
      </c>
      <c r="D73" s="55">
        <f t="shared" si="25"/>
        <v>4.2500000000000009</v>
      </c>
      <c r="E73" s="56">
        <f t="shared" si="26"/>
        <v>0.87931034482758641</v>
      </c>
      <c r="F73" s="11"/>
      <c r="G73" s="11"/>
      <c r="H73" s="11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</row>
    <row r="74" spans="1:20" ht="12.75" x14ac:dyDescent="0.2">
      <c r="A74" s="15" t="s">
        <v>7</v>
      </c>
      <c r="B74" s="54">
        <f t="shared" si="27"/>
        <v>718.33333333333337</v>
      </c>
      <c r="C74" s="54">
        <f t="shared" si="28"/>
        <v>850.41666666666663</v>
      </c>
      <c r="D74" s="55">
        <f t="shared" si="25"/>
        <v>132.08333333333326</v>
      </c>
      <c r="E74" s="56">
        <f t="shared" si="26"/>
        <v>0.18387470997679803</v>
      </c>
      <c r="F74" s="11"/>
      <c r="G74" s="11"/>
      <c r="H74" s="11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</row>
    <row r="75" spans="1:20" ht="12.75" x14ac:dyDescent="0.2">
      <c r="A75" s="15" t="s">
        <v>8</v>
      </c>
      <c r="B75" s="54">
        <f t="shared" si="27"/>
        <v>3.3333333333333335</v>
      </c>
      <c r="C75" s="54">
        <f t="shared" si="28"/>
        <v>4.666666666666667</v>
      </c>
      <c r="D75" s="55">
        <f t="shared" si="25"/>
        <v>1.3333333333333335</v>
      </c>
      <c r="E75" s="56">
        <f t="shared" si="26"/>
        <v>0.4</v>
      </c>
      <c r="F75" s="11"/>
      <c r="G75" s="11"/>
      <c r="H75" s="11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</row>
    <row r="76" spans="1:20" ht="12.75" x14ac:dyDescent="0.2">
      <c r="A76" s="34" t="s">
        <v>28</v>
      </c>
      <c r="B76" s="54">
        <f t="shared" si="27"/>
        <v>27.833333333333332</v>
      </c>
      <c r="C76" s="54">
        <f t="shared" si="28"/>
        <v>36.25</v>
      </c>
      <c r="D76" s="55">
        <f t="shared" si="25"/>
        <v>8.4166666666666679</v>
      </c>
      <c r="E76" s="56">
        <f t="shared" si="26"/>
        <v>0.30239520958083838</v>
      </c>
      <c r="F76" s="11"/>
      <c r="G76" s="11"/>
      <c r="H76" s="1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</row>
    <row r="77" spans="1:20" ht="12.75" x14ac:dyDescent="0.2">
      <c r="A77" s="34" t="s">
        <v>22</v>
      </c>
      <c r="B77" s="54">
        <f t="shared" si="27"/>
        <v>196.91666666666666</v>
      </c>
      <c r="C77" s="54">
        <f t="shared" si="28"/>
        <v>262.66666666666669</v>
      </c>
      <c r="D77" s="55">
        <f t="shared" si="25"/>
        <v>65.750000000000028</v>
      </c>
      <c r="E77" s="56">
        <f t="shared" si="26"/>
        <v>0.33389758781210344</v>
      </c>
      <c r="F77" s="11"/>
      <c r="G77" s="11"/>
      <c r="H77" s="11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</row>
    <row r="78" spans="1:20" ht="12.75" x14ac:dyDescent="0.2">
      <c r="A78" s="15" t="s">
        <v>20</v>
      </c>
      <c r="B78" s="54">
        <f t="shared" si="27"/>
        <v>2507.1666666666665</v>
      </c>
      <c r="C78" s="54">
        <f t="shared" si="28"/>
        <v>3301.6666666666665</v>
      </c>
      <c r="D78" s="55">
        <f t="shared" si="25"/>
        <v>794.5</v>
      </c>
      <c r="E78" s="56">
        <f t="shared" si="26"/>
        <v>0.3168915774778967</v>
      </c>
      <c r="F78" s="11"/>
      <c r="G78" s="11"/>
      <c r="H78" s="11"/>
      <c r="I78" s="24"/>
      <c r="J78" s="24"/>
      <c r="K78" s="24"/>
      <c r="L78" s="26"/>
      <c r="M78" s="24"/>
      <c r="N78" s="35"/>
      <c r="O78" s="24"/>
      <c r="P78" s="24"/>
      <c r="Q78" s="24"/>
      <c r="R78" s="24"/>
      <c r="S78" s="25"/>
    </row>
    <row r="79" spans="1:20" ht="12.75" x14ac:dyDescent="0.2">
      <c r="A79" s="15" t="s">
        <v>9</v>
      </c>
      <c r="B79" s="54">
        <f t="shared" si="27"/>
        <v>314.91666666666669</v>
      </c>
      <c r="C79" s="54">
        <f t="shared" si="28"/>
        <v>411.91666666666669</v>
      </c>
      <c r="D79" s="55">
        <f t="shared" si="25"/>
        <v>97</v>
      </c>
      <c r="E79" s="56">
        <f t="shared" si="26"/>
        <v>0.30801799417835407</v>
      </c>
      <c r="F79" s="11"/>
      <c r="G79" s="11"/>
      <c r="H79" s="11"/>
      <c r="I79" s="24"/>
      <c r="J79" s="24"/>
      <c r="K79" s="24"/>
      <c r="L79" s="26"/>
      <c r="M79" s="24"/>
      <c r="N79" s="35"/>
      <c r="O79" s="24"/>
      <c r="P79" s="24"/>
      <c r="Q79" s="24"/>
      <c r="R79" s="24"/>
      <c r="S79" s="25"/>
    </row>
    <row r="80" spans="1:20" ht="12.75" x14ac:dyDescent="0.2">
      <c r="A80" s="34" t="s">
        <v>21</v>
      </c>
      <c r="B80" s="54">
        <f t="shared" si="27"/>
        <v>3119.75</v>
      </c>
      <c r="C80" s="54">
        <f t="shared" si="28"/>
        <v>5268.583333333333</v>
      </c>
      <c r="D80" s="55">
        <f t="shared" si="25"/>
        <v>2148.833333333333</v>
      </c>
      <c r="E80" s="56">
        <f t="shared" si="26"/>
        <v>0.68878382349013001</v>
      </c>
      <c r="F80" s="11"/>
      <c r="G80" s="11"/>
      <c r="H80" s="11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5"/>
    </row>
    <row r="81" spans="1:20" ht="12.75" x14ac:dyDescent="0.2">
      <c r="A81" s="34" t="s">
        <v>33</v>
      </c>
      <c r="B81" s="54">
        <f t="shared" si="27"/>
        <v>220.41666666666666</v>
      </c>
      <c r="C81" s="54">
        <f t="shared" si="28"/>
        <v>303.16666666666669</v>
      </c>
      <c r="D81" s="55">
        <f t="shared" si="25"/>
        <v>82.750000000000028</v>
      </c>
      <c r="E81" s="56">
        <f t="shared" si="26"/>
        <v>0.37542533081285456</v>
      </c>
      <c r="F81" s="11"/>
      <c r="G81" s="11"/>
      <c r="H81" s="11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</row>
    <row r="82" spans="1:20" ht="12.75" x14ac:dyDescent="0.2">
      <c r="A82" s="12" t="s">
        <v>10</v>
      </c>
      <c r="B82" s="54">
        <f t="shared" si="27"/>
        <v>838</v>
      </c>
      <c r="C82" s="54">
        <f t="shared" si="28"/>
        <v>825.75</v>
      </c>
      <c r="D82" s="55">
        <f t="shared" si="25"/>
        <v>-12.25</v>
      </c>
      <c r="E82" s="56">
        <f t="shared" si="26"/>
        <v>-1.4618138424821002E-2</v>
      </c>
      <c r="F82" s="11"/>
      <c r="G82" s="11"/>
      <c r="H82" s="11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</row>
    <row r="83" spans="1:20" ht="12.75" x14ac:dyDescent="0.2">
      <c r="A83" s="12" t="s">
        <v>29</v>
      </c>
      <c r="B83" s="54">
        <f t="shared" si="27"/>
        <v>111.16666666666667</v>
      </c>
      <c r="C83" s="54">
        <f t="shared" si="28"/>
        <v>188.83333333333334</v>
      </c>
      <c r="D83" s="55">
        <f t="shared" si="25"/>
        <v>77.666666666666671</v>
      </c>
      <c r="E83" s="56">
        <f t="shared" si="26"/>
        <v>0.69865067466266872</v>
      </c>
      <c r="F83" s="11"/>
      <c r="G83" s="11"/>
      <c r="H83" s="11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</row>
    <row r="84" spans="1:20" ht="12.75" x14ac:dyDescent="0.2">
      <c r="A84" s="12" t="s">
        <v>30</v>
      </c>
      <c r="B84" s="54">
        <f t="shared" si="27"/>
        <v>808.91666666666663</v>
      </c>
      <c r="C84" s="54">
        <f t="shared" si="28"/>
        <v>819.58333333333337</v>
      </c>
      <c r="D84" s="55">
        <f t="shared" si="25"/>
        <v>10.666666666666742</v>
      </c>
      <c r="E84" s="56">
        <f t="shared" si="26"/>
        <v>1.3186360358504267E-2</v>
      </c>
      <c r="F84" s="11"/>
      <c r="G84" s="11"/>
      <c r="H84" s="11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5"/>
    </row>
    <row r="85" spans="1:20" ht="12.75" x14ac:dyDescent="0.2">
      <c r="A85" s="12" t="s">
        <v>32</v>
      </c>
      <c r="B85" s="54">
        <f t="shared" si="27"/>
        <v>300.41666666666669</v>
      </c>
      <c r="C85" s="54">
        <f t="shared" si="28"/>
        <v>436.66666666666669</v>
      </c>
      <c r="D85" s="55">
        <f t="shared" si="25"/>
        <v>136.25</v>
      </c>
      <c r="E85" s="56">
        <f t="shared" si="26"/>
        <v>0.45353675450762826</v>
      </c>
      <c r="F85" s="11"/>
      <c r="G85" s="11"/>
      <c r="H85" s="11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5"/>
    </row>
    <row r="86" spans="1:20" ht="12.75" x14ac:dyDescent="0.2">
      <c r="A86" s="12" t="s">
        <v>31</v>
      </c>
      <c r="B86" s="54">
        <f t="shared" si="27"/>
        <v>2411.4166666666665</v>
      </c>
      <c r="C86" s="54">
        <f t="shared" si="28"/>
        <v>3465.3333333333335</v>
      </c>
      <c r="D86" s="55">
        <f t="shared" si="25"/>
        <v>1053.916666666667</v>
      </c>
      <c r="E86" s="56">
        <f t="shared" si="26"/>
        <v>0.43705290804160779</v>
      </c>
      <c r="F86" s="11"/>
      <c r="G86" s="11"/>
      <c r="H86" s="11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5"/>
    </row>
    <row r="87" spans="1:20" ht="12.75" x14ac:dyDescent="0.2">
      <c r="A87" s="15" t="s">
        <v>6</v>
      </c>
      <c r="B87" s="54">
        <f t="shared" si="27"/>
        <v>970.58333333333337</v>
      </c>
      <c r="C87" s="54">
        <f t="shared" si="28"/>
        <v>982.83333333333337</v>
      </c>
      <c r="D87" s="55">
        <f t="shared" si="25"/>
        <v>12.25</v>
      </c>
      <c r="E87" s="56">
        <f t="shared" si="26"/>
        <v>1.262127586502962E-2</v>
      </c>
      <c r="F87" s="11"/>
      <c r="G87" s="11"/>
      <c r="H87" s="11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</row>
    <row r="88" spans="1:20" ht="12.75" x14ac:dyDescent="0.2">
      <c r="A88" s="15"/>
      <c r="B88" s="55"/>
      <c r="C88" s="55"/>
      <c r="D88" s="55"/>
      <c r="E88" s="56"/>
      <c r="F88" s="11"/>
      <c r="G88" s="11"/>
      <c r="H88" s="11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5"/>
    </row>
    <row r="89" spans="1:20" ht="12.75" x14ac:dyDescent="0.2">
      <c r="A89" s="12" t="s">
        <v>11</v>
      </c>
      <c r="B89" s="55">
        <f t="shared" si="27"/>
        <v>12619</v>
      </c>
      <c r="C89" s="55">
        <f t="shared" ref="C73:C89" si="29">(C23+H23+L23+Q23+C45+H45+L45+Q45+C67+H67+L67+Q67)/12</f>
        <v>17253.833333333332</v>
      </c>
      <c r="D89" s="55">
        <f>C89-B89</f>
        <v>4634.8333333333321</v>
      </c>
      <c r="E89" s="56">
        <f>D89/B89</f>
        <v>0.36729006524552915</v>
      </c>
      <c r="F89" s="11"/>
      <c r="G89" s="11"/>
      <c r="H89" s="39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5"/>
    </row>
    <row r="90" spans="1:20" ht="12.75" customHeight="1" x14ac:dyDescent="0.2">
      <c r="A90" s="12"/>
      <c r="B90" s="31"/>
      <c r="C90" s="31"/>
      <c r="D90" s="11"/>
      <c r="E90" s="11"/>
      <c r="F90" s="11"/>
      <c r="G90" s="59"/>
      <c r="H90" s="59"/>
      <c r="I90" s="11"/>
      <c r="J90" s="11"/>
      <c r="K90" s="11"/>
      <c r="L90" s="40"/>
      <c r="M90" s="40"/>
      <c r="N90" s="40"/>
      <c r="O90" s="40"/>
      <c r="P90" s="40"/>
      <c r="Q90" s="45"/>
      <c r="R90" s="45"/>
      <c r="S90" s="25"/>
    </row>
    <row r="91" spans="1:20" ht="12.75" customHeight="1" thickBot="1" x14ac:dyDescent="0.25">
      <c r="A91" s="41"/>
      <c r="B91" s="42"/>
      <c r="C91" s="42"/>
      <c r="D91" s="42"/>
      <c r="E91" s="43"/>
      <c r="F91" s="43"/>
      <c r="G91" s="43"/>
      <c r="H91" s="43"/>
      <c r="I91" s="43"/>
      <c r="J91" s="43"/>
      <c r="K91" s="28"/>
      <c r="L91" s="28"/>
      <c r="M91" s="28"/>
      <c r="N91" s="28"/>
      <c r="O91" s="28"/>
      <c r="P91" s="28"/>
      <c r="Q91" s="28"/>
      <c r="R91" s="28"/>
      <c r="S91" s="29"/>
    </row>
    <row r="92" spans="1:20" ht="12.75" customHeight="1" x14ac:dyDescent="0.2">
      <c r="B92" s="2"/>
      <c r="C92" s="2"/>
      <c r="D92" s="2"/>
      <c r="E92" s="2"/>
      <c r="S92" s="46"/>
      <c r="T92" s="46"/>
    </row>
    <row r="93" spans="1:20" ht="12.75" customHeight="1" x14ac:dyDescent="0.2">
      <c r="B93" s="2"/>
      <c r="C93" s="2"/>
      <c r="D93" s="2"/>
      <c r="E93" s="2"/>
      <c r="F93" s="2"/>
      <c r="G93" s="58"/>
      <c r="H93" s="58"/>
      <c r="I93" s="2"/>
      <c r="J93" s="2"/>
      <c r="K93" s="2"/>
      <c r="L93" s="57"/>
      <c r="M93" s="57"/>
      <c r="N93" s="57"/>
      <c r="O93" s="57"/>
      <c r="P93" s="57"/>
      <c r="Q93" s="47"/>
      <c r="S93" s="36"/>
      <c r="T93" s="36"/>
    </row>
    <row r="94" spans="1:20" x14ac:dyDescent="0.2">
      <c r="B94" s="58"/>
      <c r="C94" s="58"/>
      <c r="D94" s="58"/>
      <c r="E94" s="58"/>
    </row>
    <row r="97" spans="13:13" x14ac:dyDescent="0.2">
      <c r="M97" s="20" t="s">
        <v>23</v>
      </c>
    </row>
  </sheetData>
  <mergeCells count="8">
    <mergeCell ref="D94:E94"/>
    <mergeCell ref="B94:C94"/>
    <mergeCell ref="L93:P93"/>
    <mergeCell ref="G93:H93"/>
    <mergeCell ref="G90:H90"/>
    <mergeCell ref="B5:C5"/>
    <mergeCell ref="D9:D10"/>
    <mergeCell ref="E9:E10"/>
  </mergeCells>
  <phoneticPr fontId="0" type="noConversion"/>
  <pageMargins left="0.22" right="0.28000000000000003" top="0.33" bottom="0" header="0.25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2021-03-30T10:08:30Z</cp:lastPrinted>
  <dcterms:created xsi:type="dcterms:W3CDTF">2003-01-14T10:59:26Z</dcterms:created>
  <dcterms:modified xsi:type="dcterms:W3CDTF">2021-03-30T10:09:51Z</dcterms:modified>
</cp:coreProperties>
</file>